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375" activeTab="4"/>
  </bookViews>
  <sheets>
    <sheet name="15 km" sheetId="1" r:id="rId1"/>
    <sheet name="ok 30 km" sheetId="2" r:id="rId2"/>
    <sheet name="30km" sheetId="3" r:id="rId3"/>
    <sheet name="45 km" sheetId="4" r:id="rId4"/>
    <sheet name="60 km" sheetId="5" r:id="rId5"/>
  </sheets>
  <definedNames>
    <definedName name="_xlnm._FilterDatabase" localSheetId="0" hidden="1">'15 km'!$N$5:$N$15</definedName>
  </definedNames>
  <calcPr fullCalcOnLoad="1"/>
</workbook>
</file>

<file path=xl/sharedStrings.xml><?xml version="1.0" encoding="utf-8"?>
<sst xmlns="http://schemas.openxmlformats.org/spreadsheetml/2006/main" count="154" uniqueCount="67">
  <si>
    <t>Занятое место</t>
  </si>
  <si>
    <t>Всадник (ФИО), лошадь</t>
  </si>
  <si>
    <t>Фаза</t>
  </si>
  <si>
    <t>км</t>
  </si>
  <si>
    <t>Время старта</t>
  </si>
  <si>
    <t>Время прибытия</t>
  </si>
  <si>
    <t>Время фазы</t>
  </si>
  <si>
    <t>Средняя скорость фазы, км/ч</t>
  </si>
  <si>
    <t>Вход в ветзону</t>
  </si>
  <si>
    <t>Время восстановления</t>
  </si>
  <si>
    <t>Средняя скорость пробега, км/ч</t>
  </si>
  <si>
    <t>Пульс на финальном ветконтроле</t>
  </si>
  <si>
    <t>Количество очков</t>
  </si>
  <si>
    <t>Максимальная скорость пробега</t>
  </si>
  <si>
    <t>Минимальная скорость пробега</t>
  </si>
  <si>
    <t>30 км</t>
  </si>
  <si>
    <t>Нагрудный номер, город, клуб</t>
  </si>
  <si>
    <t>Старт следующей фазы</t>
  </si>
  <si>
    <t>Номер №</t>
  </si>
  <si>
    <t>№ участника</t>
  </si>
  <si>
    <t>место</t>
  </si>
  <si>
    <t>финальное место</t>
  </si>
  <si>
    <t>не ограничена</t>
  </si>
  <si>
    <t>15 км</t>
  </si>
  <si>
    <t>45 км</t>
  </si>
  <si>
    <t>60 км</t>
  </si>
  <si>
    <t>-</t>
  </si>
  <si>
    <t>Полное время</t>
  </si>
  <si>
    <t>Беленчук В. Титаник 97</t>
  </si>
  <si>
    <t>Беленчук В. Пион 01</t>
  </si>
  <si>
    <t>Копылов В. Агат 04</t>
  </si>
  <si>
    <t>Барвиский И. Милорд 99</t>
  </si>
  <si>
    <t>Барвиский И.  Прапор 04</t>
  </si>
  <si>
    <t xml:space="preserve">перенос в отк.к </t>
  </si>
  <si>
    <t>дебют</t>
  </si>
  <si>
    <t>снят (хромота 2 л.)</t>
  </si>
  <si>
    <t>хромота 1л.</t>
  </si>
  <si>
    <t>снят по с.ж.</t>
  </si>
  <si>
    <t>открытый клас</t>
  </si>
  <si>
    <t>4  место</t>
  </si>
  <si>
    <t>штраф</t>
  </si>
  <si>
    <t>2 минуты штрафа</t>
  </si>
  <si>
    <t>Джоу Жуйси - Сахалин</t>
  </si>
  <si>
    <t>Лазарев О. - Капитошка 04</t>
  </si>
  <si>
    <t>Беленчук В. - Пион 01</t>
  </si>
  <si>
    <t>Чернышова Е. - Нирвана 04</t>
  </si>
  <si>
    <t xml:space="preserve">Щербина К. - Ундина 02 </t>
  </si>
  <si>
    <t xml:space="preserve">Гопка М. - Замира 05 </t>
  </si>
  <si>
    <t>Дацюк Ю. - Хоббит 06</t>
  </si>
  <si>
    <t>Дацюк Ю. - Бонди 06</t>
  </si>
  <si>
    <t>ОК</t>
  </si>
  <si>
    <t>Корсак М. - Когорта 03</t>
  </si>
  <si>
    <t>Григоренко И. - Шебор 05</t>
  </si>
  <si>
    <t>Григоренко Е. - Гранат 04</t>
  </si>
  <si>
    <t>Шубчик Д. - Белогвардеец 02</t>
  </si>
  <si>
    <t>Бочкарёв Р. - Дракон 05</t>
  </si>
  <si>
    <t>Юрцив П. - Интим 95</t>
  </si>
  <si>
    <t>Толпыга Ю. - Мануель 06</t>
  </si>
  <si>
    <t>Зайцев Д. - Феб 06</t>
  </si>
  <si>
    <t>Коломиец А. - Индага 06</t>
  </si>
  <si>
    <t>Билько А. - Важный 01</t>
  </si>
  <si>
    <t>Езовская К. - Гордый 01</t>
  </si>
  <si>
    <t>Дорошенко С. Далмат 04</t>
  </si>
  <si>
    <t>Дорошенко С. Элтин 04</t>
  </si>
  <si>
    <t>Джоу Жуйси  Колорит 97</t>
  </si>
  <si>
    <t>Копылов В. Одиссей 05</t>
  </si>
  <si>
    <t>(открытый клас)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</si>
</sst>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[$-F400]h:mm:ss\ AM/PM"/>
    <numFmt numFmtId="165" formatCode="0.000"/>
    <numFmt numFmtId="166" formatCode="0.00000"/>
    <numFmt numFmtId="167" formatCode="[$-419]General"/>
    <numFmt numFmtId="168" formatCode="[$-419]h&quot;:&quot;mm&quot;:&quot;ss"/>
    <numFmt numFmtId="169" formatCode="h:mm:ss;@"/>
    <numFmt numFmtId="170" formatCode="0.0000"/>
    <numFmt numFmtId="171" formatCode="#,##0.00_р_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8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double">
        <color theme="6" tint="-0.24993999302387238"/>
      </right>
      <top style="medium"/>
      <bottom style="thick">
        <color theme="9"/>
      </bottom>
    </border>
    <border>
      <left style="medium"/>
      <right style="double">
        <color theme="6" tint="-0.24993999302387238"/>
      </right>
      <top style="thick">
        <color theme="9"/>
      </top>
      <bottom style="thick">
        <color theme="9"/>
      </bottom>
    </border>
    <border>
      <left style="double">
        <color theme="6" tint="-0.24993999302387238"/>
      </left>
      <right style="double">
        <color theme="6" tint="-0.24993999302387238"/>
      </right>
      <top style="thick">
        <color theme="9"/>
      </top>
      <bottom style="thick">
        <color theme="9"/>
      </bottom>
    </border>
    <border>
      <left style="medium">
        <color theme="3" tint="0.3999499976634979"/>
      </left>
      <right style="thin"/>
      <top style="thick">
        <color theme="5" tint="-0.24993999302387238"/>
      </top>
      <bottom style="thick">
        <color theme="5" tint="-0.24993999302387238"/>
      </bottom>
    </border>
    <border>
      <left style="medium">
        <color theme="3" tint="0.3999499976634979"/>
      </left>
      <right style="thin"/>
      <top style="thick">
        <color theme="5" tint="-0.24993999302387238"/>
      </top>
      <bottom style="thin"/>
    </border>
    <border>
      <left style="thin"/>
      <right style="medium">
        <color theme="3" tint="0.3999499976634979"/>
      </right>
      <top style="thin"/>
      <bottom style="thick">
        <color theme="5" tint="-0.24993999302387238"/>
      </bottom>
    </border>
    <border>
      <left style="medium">
        <color theme="3" tint="0.3999499976634979"/>
      </left>
      <right style="medium">
        <color theme="3" tint="0.3999499976634979"/>
      </right>
      <top style="thin"/>
      <bottom style="thick">
        <color theme="5" tint="-0.24993999302387238"/>
      </bottom>
    </border>
    <border>
      <left style="thin"/>
      <right style="medium">
        <color theme="3" tint="0.3999499976634979"/>
      </right>
      <top style="thick">
        <color theme="5" tint="-0.24993999302387238"/>
      </top>
      <bottom style="thick">
        <color theme="5" tint="-0.24993999302387238"/>
      </bottom>
    </border>
    <border>
      <left style="medium">
        <color theme="3" tint="0.3999499976634979"/>
      </left>
      <right style="medium">
        <color theme="3" tint="0.3999499976634979"/>
      </right>
      <top style="thick">
        <color theme="5" tint="-0.24993999302387238"/>
      </top>
      <bottom style="thick">
        <color theme="5" tint="-0.24993999302387238"/>
      </bottom>
    </border>
    <border>
      <left style="thin"/>
      <right style="medium">
        <color theme="3" tint="0.3999499976634979"/>
      </right>
      <top style="thick">
        <color theme="5" tint="-0.24993999302387238"/>
      </top>
      <bottom style="thin"/>
    </border>
    <border>
      <left style="medium">
        <color theme="3" tint="0.3999499976634979"/>
      </left>
      <right style="medium">
        <color theme="3" tint="0.3999499976634979"/>
      </right>
      <top style="thick">
        <color theme="5" tint="-0.24993999302387238"/>
      </top>
      <bottom style="thin"/>
    </border>
    <border>
      <left style="double">
        <color theme="3" tint="-0.4999699890613556"/>
      </left>
      <right style="medium">
        <color theme="5" tint="-0.24993999302387238"/>
      </right>
      <top style="double">
        <color theme="3" tint="-0.4999699890613556"/>
      </top>
      <bottom style="thick">
        <color theme="6" tint="-0.4999699890613556"/>
      </bottom>
    </border>
    <border>
      <left style="medium">
        <color theme="5" tint="-0.24993999302387238"/>
      </left>
      <right style="medium">
        <color theme="5" tint="-0.24993999302387238"/>
      </right>
      <top style="double">
        <color theme="3" tint="-0.4999699890613556"/>
      </top>
      <bottom style="thick">
        <color theme="6" tint="-0.4999699890613556"/>
      </bottom>
    </border>
    <border>
      <left style="medium">
        <color theme="5" tint="-0.24993999302387238"/>
      </left>
      <right style="double">
        <color theme="3" tint="-0.4999699890613556"/>
      </right>
      <top style="double">
        <color theme="3" tint="-0.4999699890613556"/>
      </top>
      <bottom style="thick">
        <color theme="6" tint="-0.4999699890613556"/>
      </bottom>
    </border>
    <border>
      <left style="double">
        <color theme="3" tint="-0.4999699890613556"/>
      </left>
      <right style="medium">
        <color theme="5" tint="-0.24993999302387238"/>
      </right>
      <top style="thick">
        <color theme="6" tint="-0.4999699890613556"/>
      </top>
      <bottom style="thick">
        <color theme="6" tint="-0.4999699890613556"/>
      </bottom>
    </border>
    <border>
      <left style="medium">
        <color theme="5" tint="-0.24993999302387238"/>
      </left>
      <right style="medium">
        <color theme="5" tint="-0.24993999302387238"/>
      </right>
      <top style="thick">
        <color theme="6" tint="-0.4999699890613556"/>
      </top>
      <bottom style="thick">
        <color theme="6" tint="-0.4999699890613556"/>
      </bottom>
    </border>
    <border>
      <left style="medium">
        <color theme="5" tint="-0.24993999302387238"/>
      </left>
      <right style="double">
        <color theme="3" tint="-0.4999699890613556"/>
      </right>
      <top style="thick">
        <color theme="6" tint="-0.4999699890613556"/>
      </top>
      <bottom style="thick">
        <color theme="6" tint="-0.4999699890613556"/>
      </bottom>
    </border>
    <border>
      <left style="double">
        <color theme="3" tint="-0.4999699890613556"/>
      </left>
      <right style="medium">
        <color theme="5" tint="-0.24993999302387238"/>
      </right>
      <top style="thick">
        <color theme="6" tint="-0.4999699890613556"/>
      </top>
      <bottom style="double">
        <color theme="3" tint="-0.4999699890613556"/>
      </bottom>
    </border>
    <border>
      <left style="medium">
        <color theme="5" tint="-0.24993999302387238"/>
      </left>
      <right style="medium">
        <color theme="5" tint="-0.24993999302387238"/>
      </right>
      <top style="thick">
        <color theme="6" tint="-0.4999699890613556"/>
      </top>
      <bottom style="double">
        <color theme="3" tint="-0.4999699890613556"/>
      </bottom>
    </border>
    <border>
      <left style="medium">
        <color theme="5" tint="-0.24993999302387238"/>
      </left>
      <right style="double">
        <color theme="3" tint="-0.4999699890613556"/>
      </right>
      <top style="thick">
        <color theme="6" tint="-0.4999699890613556"/>
      </top>
      <bottom style="double">
        <color theme="3" tint="-0.4999699890613556"/>
      </bottom>
    </border>
    <border>
      <left/>
      <right style="medium"/>
      <top style="medium"/>
      <bottom/>
    </border>
    <border>
      <left style="medium">
        <color theme="3" tint="0.3999499976634979"/>
      </left>
      <right/>
      <top style="thin"/>
      <bottom style="thick">
        <color theme="5" tint="-0.24993999302387238"/>
      </bottom>
    </border>
    <border>
      <left/>
      <right style="medium">
        <color theme="3" tint="0.3999499976634979"/>
      </right>
      <top style="thick">
        <color theme="5" tint="-0.24993999302387238"/>
      </top>
      <bottom style="thick">
        <color theme="5" tint="-0.24993999302387238"/>
      </bottom>
    </border>
    <border>
      <left style="medium">
        <color theme="3" tint="0.3999499976634979"/>
      </left>
      <right style="medium">
        <color theme="3" tint="0.3999499976634979"/>
      </right>
      <top style="thick">
        <color theme="5" tint="-0.24993999302387238"/>
      </top>
      <bottom/>
    </border>
    <border>
      <left style="medium">
        <color theme="3" tint="0.3999499976634979"/>
      </left>
      <right style="medium">
        <color theme="3" tint="0.3999499976634979"/>
      </right>
      <top/>
      <bottom style="thick">
        <color theme="5" tint="-0.24993999302387238"/>
      </bottom>
    </border>
    <border>
      <left style="medium">
        <color theme="1" tint="0.14996999502182007"/>
      </left>
      <right style="medium">
        <color theme="1" tint="0.14996999502182007"/>
      </right>
      <top style="medium">
        <color theme="1" tint="0.14996999502182007"/>
      </top>
      <bottom style="medium">
        <color theme="1" tint="0.14996999502182007"/>
      </bottom>
    </border>
    <border>
      <left style="medium">
        <color theme="3" tint="0.3999499976634979"/>
      </left>
      <right style="thin"/>
      <top style="thin"/>
      <bottom style="thick">
        <color theme="5" tint="-0.24993999302387238"/>
      </bottom>
    </border>
    <border>
      <left/>
      <right/>
      <top style="double">
        <color theme="6" tint="-0.24993999302387238"/>
      </top>
      <bottom/>
    </border>
    <border>
      <left style="medium"/>
      <right style="double">
        <color theme="6" tint="-0.24993999302387238"/>
      </right>
      <top style="thick">
        <color theme="9"/>
      </top>
      <bottom/>
    </border>
    <border>
      <left style="double">
        <color theme="6" tint="-0.24993999302387238"/>
      </left>
      <right style="double">
        <color theme="6" tint="-0.24993999302387238"/>
      </right>
      <top style="medium"/>
      <bottom style="thick">
        <color theme="9"/>
      </bottom>
    </border>
    <border>
      <left style="double">
        <color theme="6" tint="-0.24993999302387238"/>
      </left>
      <right style="medium"/>
      <top style="medium"/>
      <bottom style="thick">
        <color theme="9"/>
      </bottom>
    </border>
    <border>
      <left style="double">
        <color theme="6" tint="-0.24993999302387238"/>
      </left>
      <right style="medium"/>
      <top style="thick">
        <color theme="9"/>
      </top>
      <bottom style="thick">
        <color theme="9"/>
      </bottom>
    </border>
    <border>
      <left style="double">
        <color theme="6" tint="-0.24993999302387238"/>
      </left>
      <right style="double">
        <color theme="6" tint="-0.24993999302387238"/>
      </right>
      <top style="thick">
        <color theme="9"/>
      </top>
      <bottom/>
    </border>
    <border>
      <left style="double">
        <color theme="6" tint="-0.24993999302387238"/>
      </left>
      <right style="double">
        <color theme="6" tint="-0.24993999302387238"/>
      </right>
      <top style="medium"/>
      <bottom/>
    </border>
    <border>
      <left style="double">
        <color theme="6" tint="-0.24993999302387238"/>
      </left>
      <right style="medium"/>
      <top style="thick">
        <color theme="9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 style="double">
        <color theme="6" tint="-0.24993999302387238"/>
      </bottom>
    </border>
    <border>
      <left/>
      <right style="double">
        <color theme="1"/>
      </right>
      <top style="double"/>
      <bottom style="thick">
        <color rgb="FFFF0000"/>
      </bottom>
    </border>
    <border>
      <left/>
      <right style="double">
        <color theme="1"/>
      </right>
      <top style="thick">
        <color rgb="FFFF0000"/>
      </top>
      <bottom style="thick">
        <color rgb="FFFF0000"/>
      </bottom>
    </border>
    <border>
      <left style="double">
        <color theme="6" tint="-0.24993999302387238"/>
      </left>
      <right style="double">
        <color theme="6" tint="-0.24993999302387238"/>
      </right>
      <top style="double">
        <color theme="6" tint="-0.24993999302387238"/>
      </top>
      <bottom/>
    </border>
    <border>
      <left/>
      <right style="double">
        <color theme="1"/>
      </right>
      <top style="thick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67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vertical="justify"/>
    </xf>
    <xf numFmtId="0" fontId="0" fillId="0" borderId="12" xfId="0" applyFill="1" applyBorder="1" applyAlignment="1">
      <alignment vertical="justify"/>
    </xf>
    <xf numFmtId="0" fontId="0" fillId="33" borderId="12" xfId="0" applyFill="1" applyBorder="1" applyAlignment="1">
      <alignment vertical="justify"/>
    </xf>
    <xf numFmtId="0" fontId="0" fillId="34" borderId="12" xfId="0" applyFill="1" applyBorder="1" applyAlignment="1">
      <alignment vertical="justify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36" borderId="11" xfId="0" applyFill="1" applyBorder="1" applyAlignment="1">
      <alignment/>
    </xf>
    <xf numFmtId="0" fontId="0" fillId="0" borderId="11" xfId="0" applyFill="1" applyBorder="1" applyAlignment="1">
      <alignment/>
    </xf>
    <xf numFmtId="0" fontId="47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48" fillId="0" borderId="0" xfId="0" applyFont="1" applyBorder="1" applyAlignment="1">
      <alignment horizontal="center" vertical="top"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17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13" xfId="0" applyBorder="1" applyAlignment="1">
      <alignment vertical="justify"/>
    </xf>
    <xf numFmtId="0" fontId="0" fillId="37" borderId="13" xfId="0" applyFill="1" applyBorder="1" applyAlignment="1">
      <alignment vertical="justify"/>
    </xf>
    <xf numFmtId="0" fontId="0" fillId="38" borderId="13" xfId="0" applyFill="1" applyBorder="1" applyAlignment="1">
      <alignment vertical="justify"/>
    </xf>
    <xf numFmtId="0" fontId="0" fillId="0" borderId="13" xfId="0" applyFill="1" applyBorder="1" applyAlignment="1">
      <alignment vertical="justify"/>
    </xf>
    <xf numFmtId="167" fontId="31" fillId="0" borderId="13" xfId="33" applyBorder="1" applyAlignment="1">
      <alignment horizontal="center" vertical="center"/>
      <protection/>
    </xf>
    <xf numFmtId="0" fontId="0" fillId="0" borderId="12" xfId="0" applyBorder="1" applyAlignment="1">
      <alignment horizontal="justify" vertical="top"/>
    </xf>
    <xf numFmtId="0" fontId="0" fillId="39" borderId="12" xfId="0" applyFill="1" applyBorder="1" applyAlignment="1">
      <alignment horizontal="justify" vertical="top"/>
    </xf>
    <xf numFmtId="0" fontId="0" fillId="0" borderId="12" xfId="0" applyFill="1" applyBorder="1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49" fillId="0" borderId="0" xfId="0" applyFont="1" applyFill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7" fontId="50" fillId="0" borderId="16" xfId="33" applyFont="1" applyFill="1" applyBorder="1" applyAlignment="1">
      <alignment horizontal="center" vertical="center"/>
      <protection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167" fontId="53" fillId="0" borderId="20" xfId="33" applyFont="1" applyFill="1" applyBorder="1" applyAlignment="1">
      <alignment horizontal="left" vertical="center"/>
      <protection/>
    </xf>
    <xf numFmtId="167" fontId="53" fillId="0" borderId="20" xfId="33" applyFont="1" applyFill="1" applyBorder="1" applyAlignment="1">
      <alignment horizontal="center" vertical="center"/>
      <protection/>
    </xf>
    <xf numFmtId="0" fontId="52" fillId="0" borderId="20" xfId="0" applyFont="1" applyFill="1" applyBorder="1" applyAlignment="1">
      <alignment horizontal="center" vertical="center"/>
    </xf>
    <xf numFmtId="169" fontId="53" fillId="0" borderId="20" xfId="33" applyNumberFormat="1" applyFont="1" applyFill="1" applyBorder="1" applyAlignment="1">
      <alignment horizontal="center" vertical="center"/>
      <protection/>
    </xf>
    <xf numFmtId="164" fontId="52" fillId="0" borderId="20" xfId="0" applyNumberFormat="1" applyFont="1" applyFill="1" applyBorder="1" applyAlignment="1">
      <alignment horizontal="center" vertical="center"/>
    </xf>
    <xf numFmtId="164" fontId="53" fillId="0" borderId="20" xfId="33" applyNumberFormat="1" applyFont="1" applyFill="1" applyBorder="1" applyAlignment="1">
      <alignment horizontal="center" vertical="center"/>
      <protection/>
    </xf>
    <xf numFmtId="2" fontId="52" fillId="0" borderId="20" xfId="0" applyNumberFormat="1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/>
    </xf>
    <xf numFmtId="167" fontId="53" fillId="0" borderId="22" xfId="33" applyFont="1" applyFill="1" applyBorder="1" applyAlignment="1">
      <alignment horizontal="left" vertical="center"/>
      <protection/>
    </xf>
    <xf numFmtId="167" fontId="53" fillId="0" borderId="22" xfId="33" applyFont="1" applyFill="1" applyBorder="1" applyAlignment="1">
      <alignment horizontal="center" vertical="center"/>
      <protection/>
    </xf>
    <xf numFmtId="0" fontId="52" fillId="0" borderId="22" xfId="0" applyFont="1" applyFill="1" applyBorder="1" applyAlignment="1">
      <alignment horizontal="center" vertical="center"/>
    </xf>
    <xf numFmtId="169" fontId="53" fillId="0" borderId="22" xfId="33" applyNumberFormat="1" applyFont="1" applyFill="1" applyBorder="1" applyAlignment="1">
      <alignment horizontal="center" vertical="center"/>
      <protection/>
    </xf>
    <xf numFmtId="164" fontId="52" fillId="0" borderId="22" xfId="0" applyNumberFormat="1" applyFont="1" applyFill="1" applyBorder="1" applyAlignment="1">
      <alignment horizontal="center" vertical="center"/>
    </xf>
    <xf numFmtId="164" fontId="53" fillId="0" borderId="22" xfId="33" applyNumberFormat="1" applyFont="1" applyFill="1" applyBorder="1" applyAlignment="1">
      <alignment horizontal="center" vertical="center"/>
      <protection/>
    </xf>
    <xf numFmtId="2" fontId="52" fillId="0" borderId="22" xfId="0" applyNumberFormat="1" applyFont="1" applyFill="1" applyBorder="1" applyAlignment="1">
      <alignment horizontal="center" vertical="center"/>
    </xf>
    <xf numFmtId="164" fontId="52" fillId="0" borderId="21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left" vertical="center"/>
    </xf>
    <xf numFmtId="21" fontId="52" fillId="0" borderId="22" xfId="0" applyNumberFormat="1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justify"/>
    </xf>
    <xf numFmtId="0" fontId="52" fillId="0" borderId="23" xfId="0" applyFont="1" applyFill="1" applyBorder="1" applyAlignment="1">
      <alignment/>
    </xf>
    <xf numFmtId="0" fontId="52" fillId="0" borderId="24" xfId="0" applyFont="1" applyFill="1" applyBorder="1" applyAlignment="1">
      <alignment/>
    </xf>
    <xf numFmtId="0" fontId="52" fillId="0" borderId="24" xfId="0" applyFont="1" applyFill="1" applyBorder="1" applyAlignment="1">
      <alignment horizontal="center" vertical="center"/>
    </xf>
    <xf numFmtId="164" fontId="52" fillId="0" borderId="24" xfId="0" applyNumberFormat="1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vertical="justify"/>
    </xf>
    <xf numFmtId="169" fontId="53" fillId="0" borderId="24" xfId="33" applyNumberFormat="1" applyFont="1" applyFill="1" applyBorder="1" applyAlignment="1">
      <alignment horizontal="center" vertical="center"/>
      <protection/>
    </xf>
    <xf numFmtId="2" fontId="52" fillId="0" borderId="24" xfId="0" applyNumberFormat="1" applyFont="1" applyFill="1" applyBorder="1" applyAlignment="1">
      <alignment horizontal="center" vertical="center"/>
    </xf>
    <xf numFmtId="167" fontId="53" fillId="0" borderId="24" xfId="33" applyFont="1" applyFill="1" applyBorder="1" applyAlignment="1">
      <alignment horizontal="center" vertical="center"/>
      <protection/>
    </xf>
    <xf numFmtId="167" fontId="53" fillId="0" borderId="25" xfId="33" applyFont="1" applyFill="1" applyBorder="1" applyAlignment="1">
      <alignment horizontal="center" vertical="center"/>
      <protection/>
    </xf>
    <xf numFmtId="167" fontId="53" fillId="0" borderId="26" xfId="33" applyFont="1" applyFill="1" applyBorder="1" applyAlignment="1">
      <alignment horizontal="center" vertical="center" wrapText="1"/>
      <protection/>
    </xf>
    <xf numFmtId="0" fontId="52" fillId="0" borderId="26" xfId="0" applyFont="1" applyFill="1" applyBorder="1" applyAlignment="1">
      <alignment horizontal="center" vertical="center"/>
    </xf>
    <xf numFmtId="168" fontId="53" fillId="0" borderId="26" xfId="33" applyNumberFormat="1" applyFont="1" applyFill="1" applyBorder="1" applyAlignment="1">
      <alignment horizontal="center" vertical="center" wrapText="1"/>
      <protection/>
    </xf>
    <xf numFmtId="164" fontId="52" fillId="0" borderId="26" xfId="0" applyNumberFormat="1" applyFont="1" applyFill="1" applyBorder="1" applyAlignment="1">
      <alignment horizontal="center" vertical="center"/>
    </xf>
    <xf numFmtId="0" fontId="52" fillId="0" borderId="26" xfId="0" applyNumberFormat="1" applyFont="1" applyFill="1" applyBorder="1" applyAlignment="1">
      <alignment horizontal="center" vertical="center"/>
    </xf>
    <xf numFmtId="167" fontId="53" fillId="0" borderId="26" xfId="33" applyFont="1" applyFill="1" applyBorder="1" applyAlignment="1">
      <alignment horizontal="center" vertical="center"/>
      <protection/>
    </xf>
    <xf numFmtId="167" fontId="53" fillId="0" borderId="27" xfId="33" applyFont="1" applyFill="1" applyBorder="1" applyAlignment="1">
      <alignment horizontal="center" vertical="center"/>
      <protection/>
    </xf>
    <xf numFmtId="167" fontId="53" fillId="0" borderId="28" xfId="33" applyFont="1" applyFill="1" applyBorder="1" applyAlignment="1">
      <alignment horizontal="center" vertical="center"/>
      <protection/>
    </xf>
    <xf numFmtId="167" fontId="53" fillId="0" borderId="29" xfId="33" applyFont="1" applyFill="1" applyBorder="1" applyAlignment="1">
      <alignment horizontal="center" vertical="center" wrapText="1"/>
      <protection/>
    </xf>
    <xf numFmtId="0" fontId="52" fillId="0" borderId="29" xfId="0" applyFont="1" applyFill="1" applyBorder="1" applyAlignment="1">
      <alignment horizontal="center" vertical="center"/>
    </xf>
    <xf numFmtId="168" fontId="53" fillId="0" borderId="29" xfId="33" applyNumberFormat="1" applyFont="1" applyFill="1" applyBorder="1" applyAlignment="1">
      <alignment horizontal="center" vertical="center" wrapText="1"/>
      <protection/>
    </xf>
    <xf numFmtId="164" fontId="52" fillId="0" borderId="29" xfId="0" applyNumberFormat="1" applyFont="1" applyFill="1" applyBorder="1" applyAlignment="1">
      <alignment horizontal="center" vertical="center"/>
    </xf>
    <xf numFmtId="0" fontId="52" fillId="0" borderId="29" xfId="0" applyNumberFormat="1" applyFont="1" applyFill="1" applyBorder="1" applyAlignment="1">
      <alignment horizontal="center" vertical="center"/>
    </xf>
    <xf numFmtId="167" fontId="53" fillId="0" borderId="29" xfId="33" applyFont="1" applyFill="1" applyBorder="1" applyAlignment="1">
      <alignment horizontal="center" vertical="center"/>
      <protection/>
    </xf>
    <xf numFmtId="167" fontId="53" fillId="0" borderId="30" xfId="33" applyFont="1" applyFill="1" applyBorder="1" applyAlignment="1">
      <alignment horizontal="center" vertical="center"/>
      <protection/>
    </xf>
    <xf numFmtId="167" fontId="53" fillId="0" borderId="28" xfId="33" applyFont="1" applyFill="1" applyBorder="1" applyAlignment="1">
      <alignment horizontal="center" vertical="center" wrapText="1"/>
      <protection/>
    </xf>
    <xf numFmtId="167" fontId="53" fillId="0" borderId="30" xfId="33" applyFont="1" applyFill="1" applyBorder="1" applyAlignment="1">
      <alignment horizontal="center" vertical="center" wrapText="1"/>
      <protection/>
    </xf>
    <xf numFmtId="167" fontId="53" fillId="0" borderId="31" xfId="33" applyFont="1" applyFill="1" applyBorder="1" applyAlignment="1">
      <alignment horizontal="center" vertical="center" wrapText="1"/>
      <protection/>
    </xf>
    <xf numFmtId="167" fontId="53" fillId="0" borderId="32" xfId="33" applyFont="1" applyFill="1" applyBorder="1" applyAlignment="1">
      <alignment horizontal="center" vertical="center" wrapText="1"/>
      <protection/>
    </xf>
    <xf numFmtId="0" fontId="52" fillId="0" borderId="32" xfId="0" applyFont="1" applyFill="1" applyBorder="1" applyAlignment="1">
      <alignment horizontal="center" vertical="center"/>
    </xf>
    <xf numFmtId="168" fontId="53" fillId="0" borderId="32" xfId="33" applyNumberFormat="1" applyFont="1" applyFill="1" applyBorder="1" applyAlignment="1">
      <alignment horizontal="center" vertical="center" wrapText="1"/>
      <protection/>
    </xf>
    <xf numFmtId="164" fontId="52" fillId="0" borderId="32" xfId="0" applyNumberFormat="1" applyFont="1" applyFill="1" applyBorder="1" applyAlignment="1">
      <alignment horizontal="center" vertical="center"/>
    </xf>
    <xf numFmtId="0" fontId="52" fillId="0" borderId="32" xfId="0" applyNumberFormat="1" applyFont="1" applyFill="1" applyBorder="1" applyAlignment="1">
      <alignment horizontal="center" vertical="center"/>
    </xf>
    <xf numFmtId="167" fontId="53" fillId="0" borderId="33" xfId="33" applyFont="1" applyFill="1" applyBorder="1" applyAlignment="1">
      <alignment horizontal="center" vertical="center" wrapText="1"/>
      <protection/>
    </xf>
    <xf numFmtId="165" fontId="52" fillId="40" borderId="20" xfId="0" applyNumberFormat="1" applyFont="1" applyFill="1" applyBorder="1" applyAlignment="1">
      <alignment horizontal="center" vertical="center"/>
    </xf>
    <xf numFmtId="165" fontId="52" fillId="40" borderId="22" xfId="0" applyNumberFormat="1" applyFont="1" applyFill="1" applyBorder="1" applyAlignment="1">
      <alignment horizontal="center" vertical="center"/>
    </xf>
    <xf numFmtId="165" fontId="52" fillId="40" borderId="24" xfId="0" applyNumberFormat="1" applyFont="1" applyFill="1" applyBorder="1" applyAlignment="1">
      <alignment horizontal="center" vertical="center"/>
    </xf>
    <xf numFmtId="164" fontId="52" fillId="41" borderId="20" xfId="0" applyNumberFormat="1" applyFont="1" applyFill="1" applyBorder="1" applyAlignment="1">
      <alignment horizontal="center" vertical="center"/>
    </xf>
    <xf numFmtId="164" fontId="52" fillId="41" borderId="22" xfId="0" applyNumberFormat="1" applyFont="1" applyFill="1" applyBorder="1" applyAlignment="1">
      <alignment horizontal="center" vertical="center"/>
    </xf>
    <xf numFmtId="164" fontId="52" fillId="41" borderId="24" xfId="0" applyNumberFormat="1" applyFont="1" applyFill="1" applyBorder="1" applyAlignment="1">
      <alignment horizontal="center" vertical="center"/>
    </xf>
    <xf numFmtId="164" fontId="52" fillId="42" borderId="20" xfId="0" applyNumberFormat="1" applyFont="1" applyFill="1" applyBorder="1" applyAlignment="1">
      <alignment horizontal="center" vertical="center"/>
    </xf>
    <xf numFmtId="164" fontId="52" fillId="42" borderId="22" xfId="0" applyNumberFormat="1" applyFont="1" applyFill="1" applyBorder="1" applyAlignment="1">
      <alignment horizontal="center" vertical="center"/>
    </xf>
    <xf numFmtId="164" fontId="52" fillId="42" borderId="24" xfId="0" applyNumberFormat="1" applyFont="1" applyFill="1" applyBorder="1" applyAlignment="1">
      <alignment horizontal="center" vertical="center"/>
    </xf>
    <xf numFmtId="169" fontId="52" fillId="0" borderId="20" xfId="0" applyNumberFormat="1" applyFont="1" applyFill="1" applyBorder="1" applyAlignment="1">
      <alignment horizontal="center" vertical="center"/>
    </xf>
    <xf numFmtId="169" fontId="52" fillId="0" borderId="22" xfId="0" applyNumberFormat="1" applyFont="1" applyFill="1" applyBorder="1" applyAlignment="1">
      <alignment horizontal="center" vertical="center"/>
    </xf>
    <xf numFmtId="169" fontId="52" fillId="0" borderId="24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vertical="justify"/>
    </xf>
    <xf numFmtId="0" fontId="0" fillId="0" borderId="12" xfId="0" applyFill="1" applyBorder="1" applyAlignment="1">
      <alignment vertical="justify"/>
    </xf>
    <xf numFmtId="16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2" fillId="0" borderId="35" xfId="0" applyFont="1" applyFill="1" applyBorder="1" applyAlignment="1">
      <alignment horizontal="center" vertical="center"/>
    </xf>
    <xf numFmtId="164" fontId="52" fillId="0" borderId="36" xfId="0" applyNumberFormat="1" applyFont="1" applyFill="1" applyBorder="1" applyAlignment="1">
      <alignment horizontal="center" vertical="center"/>
    </xf>
    <xf numFmtId="164" fontId="53" fillId="0" borderId="37" xfId="33" applyNumberFormat="1" applyFont="1" applyFill="1" applyBorder="1" applyAlignment="1">
      <alignment horizontal="center" vertical="center"/>
      <protection/>
    </xf>
    <xf numFmtId="0" fontId="52" fillId="0" borderId="38" xfId="0" applyFont="1" applyFill="1" applyBorder="1" applyAlignment="1">
      <alignment vertical="justify"/>
    </xf>
    <xf numFmtId="164" fontId="52" fillId="0" borderId="39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/>
    </xf>
    <xf numFmtId="0" fontId="51" fillId="0" borderId="40" xfId="0" applyNumberFormat="1" applyFont="1" applyFill="1" applyBorder="1" applyAlignment="1">
      <alignment/>
    </xf>
    <xf numFmtId="0" fontId="51" fillId="0" borderId="17" xfId="0" applyNumberFormat="1" applyFont="1" applyFill="1" applyBorder="1" applyAlignment="1">
      <alignment/>
    </xf>
    <xf numFmtId="0" fontId="51" fillId="0" borderId="17" xfId="0" applyNumberFormat="1" applyFont="1" applyFill="1" applyBorder="1" applyAlignment="1">
      <alignment horizontal="center" vertical="center"/>
    </xf>
    <xf numFmtId="167" fontId="50" fillId="0" borderId="41" xfId="33" applyFont="1" applyFill="1" applyBorder="1" applyAlignment="1">
      <alignment horizontal="center" vertical="center"/>
      <protection/>
    </xf>
    <xf numFmtId="0" fontId="54" fillId="0" borderId="41" xfId="0" applyFont="1" applyFill="1" applyBorder="1" applyAlignment="1">
      <alignment horizontal="center" vertical="center"/>
    </xf>
    <xf numFmtId="169" fontId="50" fillId="0" borderId="41" xfId="33" applyNumberFormat="1" applyFont="1" applyFill="1" applyBorder="1" applyAlignment="1">
      <alignment horizontal="center" vertical="center"/>
      <protection/>
    </xf>
    <xf numFmtId="164" fontId="54" fillId="0" borderId="41" xfId="0" applyNumberFormat="1" applyFont="1" applyFill="1" applyBorder="1" applyAlignment="1">
      <alignment horizontal="center" vertical="center"/>
    </xf>
    <xf numFmtId="165" fontId="54" fillId="40" borderId="41" xfId="0" applyNumberFormat="1" applyFont="1" applyFill="1" applyBorder="1" applyAlignment="1">
      <alignment horizontal="center" vertical="center"/>
    </xf>
    <xf numFmtId="164" fontId="54" fillId="41" borderId="41" xfId="0" applyNumberFormat="1" applyFont="1" applyFill="1" applyBorder="1" applyAlignment="1">
      <alignment horizontal="center" vertical="center"/>
    </xf>
    <xf numFmtId="2" fontId="54" fillId="0" borderId="41" xfId="0" applyNumberFormat="1" applyFont="1" applyFill="1" applyBorder="1" applyAlignment="1">
      <alignment horizontal="center" vertical="center"/>
    </xf>
    <xf numFmtId="169" fontId="54" fillId="0" borderId="41" xfId="0" applyNumberFormat="1" applyFont="1" applyFill="1" applyBorder="1" applyAlignment="1">
      <alignment horizontal="center" vertical="center"/>
    </xf>
    <xf numFmtId="0" fontId="54" fillId="0" borderId="41" xfId="0" applyNumberFormat="1" applyFont="1" applyFill="1" applyBorder="1" applyAlignment="1">
      <alignment horizontal="center" vertical="center"/>
    </xf>
    <xf numFmtId="167" fontId="50" fillId="0" borderId="0" xfId="33" applyFont="1" applyFill="1" applyBorder="1" applyAlignment="1">
      <alignment horizontal="center" vertical="center"/>
      <protection/>
    </xf>
    <xf numFmtId="0" fontId="54" fillId="0" borderId="0" xfId="0" applyFont="1" applyFill="1" applyBorder="1" applyAlignment="1">
      <alignment horizontal="center" vertical="center"/>
    </xf>
    <xf numFmtId="169" fontId="50" fillId="0" borderId="0" xfId="33" applyNumberFormat="1" applyFont="1" applyFill="1" applyBorder="1" applyAlignment="1">
      <alignment horizontal="center" vertical="center"/>
      <protection/>
    </xf>
    <xf numFmtId="164" fontId="54" fillId="0" borderId="0" xfId="0" applyNumberFormat="1" applyFont="1" applyFill="1" applyBorder="1" applyAlignment="1">
      <alignment horizontal="center" vertical="center"/>
    </xf>
    <xf numFmtId="165" fontId="54" fillId="40" borderId="0" xfId="0" applyNumberFormat="1" applyFont="1" applyFill="1" applyBorder="1" applyAlignment="1">
      <alignment horizontal="center" vertical="center"/>
    </xf>
    <xf numFmtId="164" fontId="54" fillId="41" borderId="0" xfId="0" applyNumberFormat="1" applyFont="1" applyFill="1" applyBorder="1" applyAlignment="1">
      <alignment horizontal="center" vertical="center"/>
    </xf>
    <xf numFmtId="2" fontId="54" fillId="0" borderId="0" xfId="0" applyNumberFormat="1" applyFont="1" applyFill="1" applyBorder="1" applyAlignment="1">
      <alignment horizontal="center" vertical="center"/>
    </xf>
    <xf numFmtId="169" fontId="54" fillId="0" borderId="0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0" fillId="0" borderId="0" xfId="33" applyNumberFormat="1" applyFont="1" applyFill="1" applyBorder="1" applyAlignment="1">
      <alignment horizontal="center" vertical="center"/>
      <protection/>
    </xf>
    <xf numFmtId="167" fontId="55" fillId="0" borderId="16" xfId="33" applyFont="1" applyFill="1" applyBorder="1" applyAlignment="1">
      <alignment horizontal="center" vertical="center"/>
      <protection/>
    </xf>
    <xf numFmtId="0" fontId="56" fillId="0" borderId="22" xfId="0" applyFont="1" applyFill="1" applyBorder="1" applyAlignment="1">
      <alignment vertical="justify"/>
    </xf>
    <xf numFmtId="167" fontId="53" fillId="0" borderId="20" xfId="33" applyFont="1" applyFill="1" applyBorder="1" applyAlignment="1">
      <alignment vertical="center"/>
      <protection/>
    </xf>
    <xf numFmtId="167" fontId="53" fillId="0" borderId="16" xfId="33" applyFont="1" applyFill="1" applyBorder="1" applyAlignment="1">
      <alignment vertical="center"/>
      <protection/>
    </xf>
    <xf numFmtId="0" fontId="52" fillId="0" borderId="22" xfId="0" applyFont="1" applyFill="1" applyBorder="1" applyAlignment="1">
      <alignment horizontal="center" vertical="justify"/>
    </xf>
    <xf numFmtId="0" fontId="52" fillId="0" borderId="20" xfId="0" applyFont="1" applyFill="1" applyBorder="1" applyAlignment="1">
      <alignment horizontal="left" vertical="center"/>
    </xf>
    <xf numFmtId="0" fontId="51" fillId="0" borderId="40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vertical="center"/>
    </xf>
    <xf numFmtId="167" fontId="55" fillId="0" borderId="43" xfId="33" applyFont="1" applyFill="1" applyBorder="1" applyAlignment="1">
      <alignment horizontal="center" vertical="center"/>
      <protection/>
    </xf>
    <xf numFmtId="0" fontId="57" fillId="0" borderId="43" xfId="0" applyFont="1" applyFill="1" applyBorder="1" applyAlignment="1">
      <alignment horizontal="center" vertical="center"/>
    </xf>
    <xf numFmtId="169" fontId="55" fillId="0" borderId="43" xfId="33" applyNumberFormat="1" applyFont="1" applyFill="1" applyBorder="1" applyAlignment="1">
      <alignment horizontal="center" vertical="center"/>
      <protection/>
    </xf>
    <xf numFmtId="164" fontId="57" fillId="0" borderId="43" xfId="0" applyNumberFormat="1" applyFont="1" applyFill="1" applyBorder="1" applyAlignment="1">
      <alignment horizontal="center" vertical="center"/>
    </xf>
    <xf numFmtId="165" fontId="57" fillId="40" borderId="43" xfId="0" applyNumberFormat="1" applyFont="1" applyFill="1" applyBorder="1" applyAlignment="1">
      <alignment horizontal="center" vertical="center"/>
    </xf>
    <xf numFmtId="164" fontId="57" fillId="41" borderId="43" xfId="0" applyNumberFormat="1" applyFont="1" applyFill="1" applyBorder="1" applyAlignment="1">
      <alignment horizontal="center" vertical="center"/>
    </xf>
    <xf numFmtId="164" fontId="55" fillId="0" borderId="43" xfId="33" applyNumberFormat="1" applyFont="1" applyFill="1" applyBorder="1" applyAlignment="1">
      <alignment horizontal="center" vertical="center"/>
      <protection/>
    </xf>
    <xf numFmtId="2" fontId="57" fillId="0" borderId="43" xfId="0" applyNumberFormat="1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69" fontId="55" fillId="0" borderId="16" xfId="33" applyNumberFormat="1" applyFont="1" applyFill="1" applyBorder="1" applyAlignment="1">
      <alignment horizontal="center" vertical="center"/>
      <protection/>
    </xf>
    <xf numFmtId="164" fontId="57" fillId="0" borderId="16" xfId="0" applyNumberFormat="1" applyFont="1" applyFill="1" applyBorder="1" applyAlignment="1">
      <alignment horizontal="center" vertical="center"/>
    </xf>
    <xf numFmtId="165" fontId="57" fillId="40" borderId="16" xfId="0" applyNumberFormat="1" applyFont="1" applyFill="1" applyBorder="1" applyAlignment="1">
      <alignment horizontal="center" vertical="center"/>
    </xf>
    <xf numFmtId="164" fontId="57" fillId="41" borderId="16" xfId="0" applyNumberFormat="1" applyFont="1" applyFill="1" applyBorder="1" applyAlignment="1">
      <alignment horizontal="center" vertical="center"/>
    </xf>
    <xf numFmtId="164" fontId="55" fillId="0" borderId="16" xfId="33" applyNumberFormat="1" applyFont="1" applyFill="1" applyBorder="1" applyAlignment="1">
      <alignment horizontal="center" vertical="center"/>
      <protection/>
    </xf>
    <xf numFmtId="2" fontId="57" fillId="0" borderId="16" xfId="0" applyNumberFormat="1" applyFont="1" applyFill="1" applyBorder="1" applyAlignment="1">
      <alignment horizontal="center" vertical="center"/>
    </xf>
    <xf numFmtId="0" fontId="57" fillId="0" borderId="45" xfId="0" applyFont="1" applyFill="1" applyBorder="1" applyAlignment="1">
      <alignment horizontal="center" vertical="center"/>
    </xf>
    <xf numFmtId="167" fontId="55" fillId="0" borderId="46" xfId="33" applyFont="1" applyFill="1" applyBorder="1" applyAlignment="1">
      <alignment horizontal="center" vertical="center"/>
      <protection/>
    </xf>
    <xf numFmtId="0" fontId="57" fillId="0" borderId="46" xfId="0" applyFont="1" applyFill="1" applyBorder="1" applyAlignment="1">
      <alignment horizontal="center" vertical="center"/>
    </xf>
    <xf numFmtId="169" fontId="55" fillId="0" borderId="46" xfId="33" applyNumberFormat="1" applyFont="1" applyFill="1" applyBorder="1" applyAlignment="1">
      <alignment horizontal="center" vertical="center"/>
      <protection/>
    </xf>
    <xf numFmtId="164" fontId="57" fillId="0" borderId="46" xfId="0" applyNumberFormat="1" applyFont="1" applyFill="1" applyBorder="1" applyAlignment="1">
      <alignment horizontal="center" vertical="center"/>
    </xf>
    <xf numFmtId="165" fontId="57" fillId="40" borderId="46" xfId="0" applyNumberFormat="1" applyFont="1" applyFill="1" applyBorder="1" applyAlignment="1">
      <alignment horizontal="center" vertical="center"/>
    </xf>
    <xf numFmtId="164" fontId="57" fillId="41" borderId="46" xfId="0" applyNumberFormat="1" applyFont="1" applyFill="1" applyBorder="1" applyAlignment="1">
      <alignment horizontal="center" vertical="center"/>
    </xf>
    <xf numFmtId="0" fontId="57" fillId="0" borderId="47" xfId="0" applyFont="1" applyFill="1" applyBorder="1" applyAlignment="1">
      <alignment horizontal="center" vertical="center"/>
    </xf>
    <xf numFmtId="164" fontId="55" fillId="0" borderId="46" xfId="33" applyNumberFormat="1" applyFont="1" applyFill="1" applyBorder="1" applyAlignment="1">
      <alignment horizontal="center" vertical="center"/>
      <protection/>
    </xf>
    <xf numFmtId="2" fontId="57" fillId="0" borderId="46" xfId="0" applyNumberFormat="1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167" fontId="55" fillId="0" borderId="43" xfId="33" applyFont="1" applyFill="1" applyBorder="1" applyAlignment="1">
      <alignment vertical="center"/>
      <protection/>
    </xf>
    <xf numFmtId="167" fontId="55" fillId="0" borderId="16" xfId="33" applyFont="1" applyFill="1" applyBorder="1" applyAlignment="1">
      <alignment vertical="center"/>
      <protection/>
    </xf>
    <xf numFmtId="167" fontId="55" fillId="0" borderId="46" xfId="33" applyFont="1" applyFill="1" applyBorder="1" applyAlignment="1">
      <alignment vertical="center"/>
      <protection/>
    </xf>
    <xf numFmtId="0" fontId="58" fillId="0" borderId="0" xfId="0" applyNumberFormat="1" applyFont="1" applyBorder="1" applyAlignment="1">
      <alignment horizontal="center"/>
    </xf>
    <xf numFmtId="0" fontId="58" fillId="0" borderId="0" xfId="0" applyNumberFormat="1" applyFont="1" applyAlignment="1">
      <alignment horizontal="center"/>
    </xf>
    <xf numFmtId="2" fontId="58" fillId="0" borderId="0" xfId="0" applyNumberFormat="1" applyFont="1" applyAlignment="1">
      <alignment horizontal="center"/>
    </xf>
    <xf numFmtId="165" fontId="54" fillId="0" borderId="0" xfId="0" applyNumberFormat="1" applyFont="1" applyFill="1" applyBorder="1" applyAlignment="1">
      <alignment horizontal="center" vertical="center"/>
    </xf>
    <xf numFmtId="1" fontId="58" fillId="0" borderId="0" xfId="0" applyNumberFormat="1" applyFont="1" applyAlignment="1">
      <alignment horizontal="center"/>
    </xf>
    <xf numFmtId="167" fontId="53" fillId="0" borderId="26" xfId="33" applyFont="1" applyFill="1" applyBorder="1" applyAlignment="1">
      <alignment horizontal="left" vertical="center" wrapText="1"/>
      <protection/>
    </xf>
    <xf numFmtId="167" fontId="53" fillId="0" borderId="29" xfId="33" applyFont="1" applyFill="1" applyBorder="1" applyAlignment="1">
      <alignment horizontal="left" vertical="center" wrapText="1"/>
      <protection/>
    </xf>
    <xf numFmtId="0" fontId="0" fillId="0" borderId="49" xfId="0" applyBorder="1" applyAlignment="1">
      <alignment horizontal="justify" vertical="top"/>
    </xf>
    <xf numFmtId="0" fontId="0" fillId="0" borderId="50" xfId="0" applyBorder="1" applyAlignment="1">
      <alignment horizontal="justify" vertical="top"/>
    </xf>
    <xf numFmtId="0" fontId="0" fillId="0" borderId="51" xfId="0" applyBorder="1" applyAlignment="1">
      <alignment horizontal="justify" vertical="top"/>
    </xf>
    <xf numFmtId="0" fontId="0" fillId="0" borderId="52" xfId="0" applyBorder="1" applyAlignment="1">
      <alignment horizontal="justify" vertical="top"/>
    </xf>
    <xf numFmtId="0" fontId="2" fillId="39" borderId="0" xfId="0" applyFont="1" applyFill="1" applyAlignment="1">
      <alignment horizontal="center" vertical="top"/>
    </xf>
    <xf numFmtId="0" fontId="0" fillId="0" borderId="49" xfId="0" applyBorder="1" applyAlignment="1">
      <alignment vertical="justify"/>
    </xf>
    <xf numFmtId="0" fontId="0" fillId="0" borderId="50" xfId="0" applyBorder="1" applyAlignment="1">
      <alignment vertical="justify"/>
    </xf>
    <xf numFmtId="0" fontId="2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0" fillId="0" borderId="51" xfId="0" applyBorder="1" applyAlignment="1">
      <alignment vertical="justify"/>
    </xf>
    <xf numFmtId="0" fontId="0" fillId="0" borderId="52" xfId="0" applyBorder="1" applyAlignment="1">
      <alignment vertical="justify"/>
    </xf>
    <xf numFmtId="0" fontId="2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2" fillId="43" borderId="0" xfId="0" applyFont="1" applyFill="1" applyAlignment="1">
      <alignment horizontal="center"/>
    </xf>
    <xf numFmtId="0" fontId="0" fillId="43" borderId="0" xfId="0" applyFill="1" applyAlignment="1">
      <alignment horizontal="center"/>
    </xf>
    <xf numFmtId="0" fontId="2" fillId="44" borderId="0" xfId="0" applyFont="1" applyFill="1" applyAlignment="1">
      <alignment horizontal="center"/>
    </xf>
    <xf numFmtId="0" fontId="0" fillId="44" borderId="0" xfId="0" applyFill="1" applyAlignment="1">
      <alignment horizontal="center"/>
    </xf>
    <xf numFmtId="169" fontId="57" fillId="0" borderId="53" xfId="0" applyNumberFormat="1" applyFont="1" applyFill="1" applyBorder="1" applyAlignment="1">
      <alignment horizontal="center" vertical="center"/>
    </xf>
    <xf numFmtId="0" fontId="57" fillId="0" borderId="54" xfId="0" applyNumberFormat="1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57" fillId="0" borderId="55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164" fontId="57" fillId="0" borderId="47" xfId="0" applyNumberFormat="1" applyFont="1" applyFill="1" applyBorder="1" applyAlignment="1">
      <alignment horizontal="center" vertical="center"/>
    </xf>
    <xf numFmtId="2" fontId="57" fillId="0" borderId="47" xfId="0" applyNumberFormat="1" applyFont="1" applyFill="1" applyBorder="1" applyAlignment="1">
      <alignment horizontal="center" vertical="center"/>
    </xf>
    <xf numFmtId="169" fontId="57" fillId="0" borderId="56" xfId="0" applyNumberFormat="1" applyFont="1" applyFill="1" applyBorder="1" applyAlignment="1">
      <alignment horizontal="center" vertical="center"/>
    </xf>
    <xf numFmtId="0" fontId="57" fillId="0" borderId="57" xfId="0" applyNumberFormat="1" applyFont="1" applyFill="1" applyBorder="1" applyAlignment="1">
      <alignment horizontal="center" vertical="center"/>
    </xf>
    <xf numFmtId="167" fontId="55" fillId="0" borderId="43" xfId="33" applyFont="1" applyFill="1" applyBorder="1" applyAlignment="1">
      <alignment horizontal="left" vertical="center"/>
      <protection/>
    </xf>
    <xf numFmtId="167" fontId="55" fillId="0" borderId="16" xfId="33" applyFont="1" applyFill="1" applyBorder="1" applyAlignment="1">
      <alignment horizontal="left" vertical="center"/>
      <protection/>
    </xf>
    <xf numFmtId="167" fontId="55" fillId="0" borderId="46" xfId="33" applyFont="1" applyFill="1" applyBorder="1" applyAlignment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12.57421875" style="20" customWidth="1"/>
    <col min="2" max="2" width="32.140625" style="20" customWidth="1"/>
    <col min="3" max="3" width="12.57421875" style="20" customWidth="1"/>
    <col min="4" max="4" width="6.00390625" style="20" customWidth="1"/>
    <col min="5" max="5" width="6.7109375" style="20" customWidth="1"/>
    <col min="6" max="6" width="12.7109375" style="20" customWidth="1"/>
    <col min="7" max="7" width="16.8515625" style="20" customWidth="1"/>
    <col min="8" max="8" width="13.28125" style="20" customWidth="1"/>
    <col min="9" max="9" width="12.140625" style="20" customWidth="1"/>
    <col min="10" max="10" width="13.28125" style="20" customWidth="1"/>
    <col min="11" max="11" width="12.8515625" style="20" customWidth="1"/>
    <col min="12" max="12" width="11.421875" style="20" customWidth="1"/>
    <col min="13" max="13" width="16.28125" style="20" customWidth="1"/>
    <col min="14" max="14" width="7.8515625" style="20" customWidth="1"/>
  </cols>
  <sheetData>
    <row r="1" spans="1:13" ht="15.75" customHeight="1" thickBot="1">
      <c r="A1" s="186" t="s">
        <v>13</v>
      </c>
      <c r="B1" s="187"/>
      <c r="C1" s="19">
        <v>15</v>
      </c>
      <c r="F1" s="190" t="s">
        <v>23</v>
      </c>
      <c r="G1" s="190"/>
      <c r="M1" s="32"/>
    </row>
    <row r="2" spans="1:13" ht="15.75" thickBot="1">
      <c r="A2" s="188" t="s">
        <v>14</v>
      </c>
      <c r="B2" s="189"/>
      <c r="C2" s="19">
        <v>10</v>
      </c>
      <c r="F2" s="190"/>
      <c r="G2" s="190"/>
      <c r="M2" s="32"/>
    </row>
    <row r="3" spans="6:13" ht="15">
      <c r="F3" s="190"/>
      <c r="G3" s="190"/>
      <c r="M3" s="32"/>
    </row>
    <row r="4" ht="15">
      <c r="M4" s="32"/>
    </row>
    <row r="5" spans="1:14" ht="60.75" customHeight="1" thickBot="1">
      <c r="A5" s="29" t="s">
        <v>0</v>
      </c>
      <c r="B5" s="29" t="s">
        <v>1</v>
      </c>
      <c r="C5" s="29" t="s">
        <v>16</v>
      </c>
      <c r="D5" s="30" t="s">
        <v>2</v>
      </c>
      <c r="E5" s="30" t="s">
        <v>3</v>
      </c>
      <c r="F5" s="30" t="s">
        <v>4</v>
      </c>
      <c r="G5" s="30" t="s">
        <v>5</v>
      </c>
      <c r="H5" s="30" t="s">
        <v>6</v>
      </c>
      <c r="I5" s="30" t="s">
        <v>8</v>
      </c>
      <c r="J5" s="30" t="s">
        <v>9</v>
      </c>
      <c r="K5" s="31" t="s">
        <v>10</v>
      </c>
      <c r="L5" s="31" t="s">
        <v>11</v>
      </c>
      <c r="M5" s="29" t="s">
        <v>12</v>
      </c>
      <c r="N5" s="29" t="s">
        <v>20</v>
      </c>
    </row>
    <row r="6" spans="1:20" s="2" customFormat="1" ht="16.5" customHeight="1" thickBot="1" thickTop="1">
      <c r="A6" s="68"/>
      <c r="B6" s="184" t="s">
        <v>58</v>
      </c>
      <c r="C6" s="69">
        <v>22</v>
      </c>
      <c r="D6" s="70">
        <v>1</v>
      </c>
      <c r="E6" s="70">
        <v>15</v>
      </c>
      <c r="F6" s="71">
        <v>0.4263888888888889</v>
      </c>
      <c r="G6" s="71">
        <v>0.47855324074074074</v>
      </c>
      <c r="H6" s="72">
        <f>G6-F6</f>
        <v>0.052164351851851865</v>
      </c>
      <c r="I6" s="71">
        <v>0.4919675925925926</v>
      </c>
      <c r="J6" s="72">
        <f>I6-G6</f>
        <v>0.013414351851851858</v>
      </c>
      <c r="K6" s="73">
        <f>E6/(SECOND(H6)+MINUTE(H6)*60+HOUR(H6)*3600)*3600</f>
        <v>11.9813623252718</v>
      </c>
      <c r="L6" s="74">
        <v>50</v>
      </c>
      <c r="M6" s="73">
        <f>(K6*2-$C$2)*100/L6</f>
        <v>27.9254493010872</v>
      </c>
      <c r="N6" s="75">
        <v>1</v>
      </c>
      <c r="O6" s="18" t="s">
        <v>34</v>
      </c>
      <c r="P6" s="22"/>
      <c r="Q6" s="16"/>
      <c r="R6" s="18"/>
      <c r="S6" s="7"/>
      <c r="T6" s="7"/>
    </row>
    <row r="7" spans="1:18" s="8" customFormat="1" ht="16.5" thickBot="1" thickTop="1">
      <c r="A7" s="76"/>
      <c r="B7" s="185" t="s">
        <v>59</v>
      </c>
      <c r="C7" s="77">
        <v>23</v>
      </c>
      <c r="D7" s="78">
        <v>1</v>
      </c>
      <c r="E7" s="70">
        <v>15</v>
      </c>
      <c r="F7" s="79">
        <v>0.4263888888888889</v>
      </c>
      <c r="G7" s="79">
        <v>0.47854166666666664</v>
      </c>
      <c r="H7" s="80">
        <f>G7-F7</f>
        <v>0.05215277777777777</v>
      </c>
      <c r="I7" s="71">
        <v>0.4919675925925926</v>
      </c>
      <c r="J7" s="80">
        <f>I7-G7</f>
        <v>0.013425925925925952</v>
      </c>
      <c r="K7" s="81">
        <f>E7/(SECOND(H7)+MINUTE(H7)*60+HOUR(H7)*3600)*3600</f>
        <v>11.984021304926763</v>
      </c>
      <c r="L7" s="82">
        <v>58</v>
      </c>
      <c r="M7" s="78">
        <f>(K7*2-$C$2)*100/L7</f>
        <v>24.082832085954355</v>
      </c>
      <c r="N7" s="83">
        <v>2</v>
      </c>
      <c r="O7" s="18" t="s">
        <v>34</v>
      </c>
      <c r="P7" s="22"/>
      <c r="Q7" s="16"/>
      <c r="R7" s="18"/>
    </row>
    <row r="8" spans="1:18" ht="16.5" thickBot="1" thickTop="1">
      <c r="A8" s="76"/>
      <c r="B8" s="185" t="s">
        <v>60</v>
      </c>
      <c r="C8" s="77">
        <v>24</v>
      </c>
      <c r="D8" s="78">
        <v>1</v>
      </c>
      <c r="E8" s="70">
        <v>15</v>
      </c>
      <c r="F8" s="79">
        <v>0.43472222222222223</v>
      </c>
      <c r="G8" s="79">
        <v>0.47655092592592596</v>
      </c>
      <c r="H8" s="80">
        <f>G8-F8</f>
        <v>0.04182870370370373</v>
      </c>
      <c r="I8" s="79">
        <v>0.48601851851851857</v>
      </c>
      <c r="J8" s="80">
        <f>I8-G8</f>
        <v>0.00946759259259261</v>
      </c>
      <c r="K8" s="81">
        <f>E8/(SECOND(H8)+MINUTE(H8)*60+HOUR(H8)*3600)*3600</f>
        <v>14.941892639734366</v>
      </c>
      <c r="L8" s="82">
        <v>41</v>
      </c>
      <c r="M8" s="78">
        <f>(K8*2-$C$2)*100/L8</f>
        <v>48.497037266996905</v>
      </c>
      <c r="N8" s="83">
        <v>1</v>
      </c>
      <c r="O8" s="18"/>
      <c r="P8" s="22"/>
      <c r="Q8" s="16"/>
      <c r="R8" s="18"/>
    </row>
    <row r="9" spans="1:18" s="8" customFormat="1" ht="16.5" thickBot="1" thickTop="1">
      <c r="A9" s="76"/>
      <c r="B9" s="185" t="s">
        <v>61</v>
      </c>
      <c r="C9" s="77">
        <v>25</v>
      </c>
      <c r="D9" s="78">
        <v>1</v>
      </c>
      <c r="E9" s="70">
        <v>15</v>
      </c>
      <c r="F9" s="79">
        <v>0.43472222222222223</v>
      </c>
      <c r="G9" s="79">
        <v>0.47855324074074074</v>
      </c>
      <c r="H9" s="80">
        <f>G9-F9</f>
        <v>0.043831018518518505</v>
      </c>
      <c r="I9" s="79">
        <v>0.49400462962962965</v>
      </c>
      <c r="J9" s="80">
        <f>I9-G9</f>
        <v>0.015451388888888917</v>
      </c>
      <c r="K9" s="81">
        <f>E9/(SECOND(H9)+MINUTE(H9)*60+HOUR(H9)*3600)*3600</f>
        <v>14.259308159493003</v>
      </c>
      <c r="L9" s="82">
        <v>49</v>
      </c>
      <c r="M9" s="78">
        <f>(K9*2-$C$2)*100/L9</f>
        <v>37.793094528542866</v>
      </c>
      <c r="N9" s="83">
        <v>2</v>
      </c>
      <c r="O9" s="18"/>
      <c r="P9" s="22"/>
      <c r="Q9" s="16"/>
      <c r="R9" s="18"/>
    </row>
    <row r="10" spans="1:18" ht="16.5" thickBot="1" thickTop="1">
      <c r="A10" s="76"/>
      <c r="B10" s="77"/>
      <c r="C10" s="77"/>
      <c r="D10" s="78"/>
      <c r="E10" s="70"/>
      <c r="F10" s="79"/>
      <c r="G10" s="79"/>
      <c r="H10" s="80"/>
      <c r="I10" s="79"/>
      <c r="J10" s="80"/>
      <c r="K10" s="81"/>
      <c r="L10" s="82"/>
      <c r="M10" s="78"/>
      <c r="N10" s="83"/>
      <c r="O10" s="18"/>
      <c r="P10" s="22"/>
      <c r="Q10" s="16"/>
      <c r="R10" s="18"/>
    </row>
    <row r="11" spans="1:18" s="8" customFormat="1" ht="16.5" thickBot="1" thickTop="1">
      <c r="A11" s="76"/>
      <c r="B11" s="77"/>
      <c r="C11" s="77"/>
      <c r="D11" s="78"/>
      <c r="E11" s="70"/>
      <c r="F11" s="79"/>
      <c r="G11" s="79"/>
      <c r="H11" s="80"/>
      <c r="I11" s="79"/>
      <c r="J11" s="80"/>
      <c r="K11" s="81"/>
      <c r="L11" s="82"/>
      <c r="M11" s="78"/>
      <c r="N11" s="83"/>
      <c r="O11" s="18"/>
      <c r="P11" s="22"/>
      <c r="Q11" s="16"/>
      <c r="R11" s="18"/>
    </row>
    <row r="12" spans="1:18" ht="16.5" thickBot="1" thickTop="1">
      <c r="A12" s="76"/>
      <c r="B12" s="77"/>
      <c r="C12" s="77"/>
      <c r="D12" s="78"/>
      <c r="E12" s="70"/>
      <c r="F12" s="79"/>
      <c r="G12" s="79"/>
      <c r="H12" s="80"/>
      <c r="I12" s="79"/>
      <c r="J12" s="80"/>
      <c r="K12" s="81"/>
      <c r="L12" s="82"/>
      <c r="M12" s="78"/>
      <c r="N12" s="83"/>
      <c r="O12" s="18"/>
      <c r="P12" s="22"/>
      <c r="Q12" s="16"/>
      <c r="R12" s="18"/>
    </row>
    <row r="13" spans="1:18" s="8" customFormat="1" ht="16.5" thickBot="1" thickTop="1">
      <c r="A13" s="76"/>
      <c r="B13" s="77"/>
      <c r="C13" s="77"/>
      <c r="D13" s="78"/>
      <c r="E13" s="70"/>
      <c r="F13" s="79"/>
      <c r="G13" s="79"/>
      <c r="H13" s="80"/>
      <c r="I13" s="79"/>
      <c r="J13" s="80"/>
      <c r="K13" s="81"/>
      <c r="L13" s="82"/>
      <c r="M13" s="78"/>
      <c r="N13" s="83"/>
      <c r="O13" s="18"/>
      <c r="P13" s="22"/>
      <c r="Q13" s="16"/>
      <c r="R13" s="18"/>
    </row>
    <row r="14" spans="1:18" ht="16.5" thickBot="1" thickTop="1">
      <c r="A14" s="76"/>
      <c r="B14" s="77"/>
      <c r="C14" s="77"/>
      <c r="D14" s="78"/>
      <c r="E14" s="70"/>
      <c r="F14" s="79"/>
      <c r="G14" s="79"/>
      <c r="H14" s="80"/>
      <c r="I14" s="79"/>
      <c r="J14" s="80"/>
      <c r="K14" s="81"/>
      <c r="L14" s="82"/>
      <c r="M14" s="78"/>
      <c r="N14" s="83"/>
      <c r="O14" s="18"/>
      <c r="P14" s="22"/>
      <c r="Q14" s="16"/>
      <c r="R14" s="18"/>
    </row>
    <row r="15" spans="1:18" s="8" customFormat="1" ht="16.5" thickBot="1" thickTop="1">
      <c r="A15" s="76"/>
      <c r="B15" s="77"/>
      <c r="C15" s="77"/>
      <c r="D15" s="78"/>
      <c r="E15" s="70"/>
      <c r="F15" s="79"/>
      <c r="G15" s="79"/>
      <c r="H15" s="80"/>
      <c r="I15" s="79"/>
      <c r="J15" s="80"/>
      <c r="K15" s="81"/>
      <c r="L15" s="82"/>
      <c r="M15" s="78"/>
      <c r="N15" s="83"/>
      <c r="O15" s="18"/>
      <c r="P15" s="22"/>
      <c r="Q15" s="16"/>
      <c r="R15" s="18"/>
    </row>
    <row r="16" spans="1:18" ht="16.5" thickBot="1" thickTop="1">
      <c r="A16" s="76"/>
      <c r="B16" s="77"/>
      <c r="C16" s="77"/>
      <c r="D16" s="78"/>
      <c r="E16" s="70"/>
      <c r="F16" s="79"/>
      <c r="G16" s="79"/>
      <c r="H16" s="80"/>
      <c r="I16" s="79"/>
      <c r="J16" s="80"/>
      <c r="K16" s="81"/>
      <c r="L16" s="82"/>
      <c r="M16" s="78"/>
      <c r="N16" s="83"/>
      <c r="O16" s="18"/>
      <c r="P16" s="22"/>
      <c r="Q16" s="16"/>
      <c r="R16" s="18"/>
    </row>
    <row r="17" spans="1:18" s="8" customFormat="1" ht="16.5" thickBot="1" thickTop="1">
      <c r="A17" s="76"/>
      <c r="B17" s="77"/>
      <c r="C17" s="77"/>
      <c r="D17" s="78"/>
      <c r="E17" s="70"/>
      <c r="F17" s="79"/>
      <c r="G17" s="79"/>
      <c r="H17" s="80"/>
      <c r="I17" s="79"/>
      <c r="J17" s="80"/>
      <c r="K17" s="81"/>
      <c r="L17" s="82"/>
      <c r="M17" s="78"/>
      <c r="N17" s="83"/>
      <c r="O17" s="18"/>
      <c r="P17" s="22"/>
      <c r="Q17" s="16"/>
      <c r="R17" s="18"/>
    </row>
    <row r="18" spans="1:16" ht="16.5" thickBot="1" thickTop="1">
      <c r="A18" s="84"/>
      <c r="B18" s="77"/>
      <c r="C18" s="77"/>
      <c r="D18" s="78"/>
      <c r="E18" s="70"/>
      <c r="F18" s="79"/>
      <c r="G18" s="79"/>
      <c r="H18" s="80"/>
      <c r="I18" s="79"/>
      <c r="J18" s="80"/>
      <c r="K18" s="81"/>
      <c r="L18" s="77"/>
      <c r="M18" s="78"/>
      <c r="N18" s="85"/>
      <c r="O18" s="21"/>
      <c r="P18" s="7"/>
    </row>
    <row r="19" spans="1:16" s="8" customFormat="1" ht="13.5" customHeight="1" thickBot="1" thickTop="1">
      <c r="A19" s="84"/>
      <c r="B19" s="77"/>
      <c r="C19" s="77"/>
      <c r="D19" s="78"/>
      <c r="E19" s="70"/>
      <c r="F19" s="79"/>
      <c r="G19" s="79"/>
      <c r="H19" s="80"/>
      <c r="I19" s="79"/>
      <c r="J19" s="80"/>
      <c r="K19" s="81"/>
      <c r="L19" s="77"/>
      <c r="M19" s="78"/>
      <c r="N19" s="85"/>
      <c r="O19" s="21"/>
      <c r="P19" s="7"/>
    </row>
    <row r="20" spans="1:16" ht="16.5" thickBot="1" thickTop="1">
      <c r="A20" s="86"/>
      <c r="B20" s="87"/>
      <c r="C20" s="87"/>
      <c r="D20" s="88"/>
      <c r="E20" s="70"/>
      <c r="F20" s="89"/>
      <c r="G20" s="89"/>
      <c r="H20" s="90"/>
      <c r="I20" s="89"/>
      <c r="J20" s="90"/>
      <c r="K20" s="91"/>
      <c r="L20" s="87"/>
      <c r="M20" s="88"/>
      <c r="N20" s="92"/>
      <c r="O20" s="21"/>
      <c r="P20" s="7"/>
    </row>
    <row r="21" ht="15.75" thickTop="1"/>
  </sheetData>
  <sheetProtection/>
  <autoFilter ref="N5:N15">
    <sortState ref="N6:N20">
      <sortCondition sortBy="value" ref="N6:N20"/>
    </sortState>
  </autoFilter>
  <mergeCells count="3">
    <mergeCell ref="A1:B1"/>
    <mergeCell ref="A2:B2"/>
    <mergeCell ref="F1:G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9"/>
  <sheetViews>
    <sheetView zoomScalePageLayoutView="0" workbookViewId="0" topLeftCell="A1">
      <selection activeCell="D21" sqref="D21"/>
    </sheetView>
  </sheetViews>
  <sheetFormatPr defaultColWidth="9.140625" defaultRowHeight="15"/>
  <cols>
    <col min="2" max="2" width="48.28125" style="0" customWidth="1"/>
    <col min="3" max="3" width="15.140625" style="0" customWidth="1"/>
    <col min="6" max="6" width="11.57421875" style="0" customWidth="1"/>
    <col min="7" max="7" width="11.8515625" style="0" customWidth="1"/>
    <col min="8" max="8" width="13.421875" style="0" customWidth="1"/>
    <col min="9" max="9" width="15.00390625" style="0" customWidth="1"/>
    <col min="10" max="10" width="14.7109375" style="0" customWidth="1"/>
    <col min="11" max="11" width="17.57421875" style="0" customWidth="1"/>
    <col min="12" max="12" width="21.421875" style="0" customWidth="1"/>
    <col min="15" max="15" width="13.57421875" style="0" customWidth="1"/>
    <col min="16" max="16" width="25.00390625" style="0" customWidth="1"/>
    <col min="17" max="17" width="12.28125" style="0" customWidth="1"/>
    <col min="18" max="18" width="11.8515625" style="0" bestFit="1" customWidth="1"/>
    <col min="19" max="19" width="14.57421875" style="0" customWidth="1"/>
    <col min="20" max="20" width="16.00390625" style="0" customWidth="1"/>
  </cols>
  <sheetData>
    <row r="1" spans="1:7" ht="15.75" thickBot="1">
      <c r="A1" s="191" t="s">
        <v>13</v>
      </c>
      <c r="B1" s="192"/>
      <c r="C1" s="1" t="s">
        <v>22</v>
      </c>
      <c r="F1" s="193" t="s">
        <v>15</v>
      </c>
      <c r="G1" s="194"/>
    </row>
    <row r="2" spans="1:15" ht="15.75" thickBot="1">
      <c r="A2" s="195" t="s">
        <v>14</v>
      </c>
      <c r="B2" s="196"/>
      <c r="C2" s="1">
        <v>10</v>
      </c>
      <c r="F2" s="194"/>
      <c r="G2" s="194"/>
      <c r="O2" s="114">
        <v>0.001388888888888889</v>
      </c>
    </row>
    <row r="3" spans="6:16" ht="15">
      <c r="F3" s="194"/>
      <c r="G3" s="194"/>
      <c r="P3" s="108">
        <f>O8-F8</f>
        <v>0.05092592592592593</v>
      </c>
    </row>
    <row r="5" spans="1:22" ht="75.75" thickBot="1">
      <c r="A5" s="24" t="s">
        <v>0</v>
      </c>
      <c r="B5" s="24" t="s">
        <v>1</v>
      </c>
      <c r="C5" s="24" t="s">
        <v>18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6" t="s">
        <v>17</v>
      </c>
      <c r="M5" s="26" t="s">
        <v>2</v>
      </c>
      <c r="N5" s="26" t="s">
        <v>3</v>
      </c>
      <c r="O5" s="26" t="s">
        <v>5</v>
      </c>
      <c r="P5" s="26" t="s">
        <v>6</v>
      </c>
      <c r="Q5" s="26" t="s">
        <v>7</v>
      </c>
      <c r="R5" s="26" t="s">
        <v>8</v>
      </c>
      <c r="S5" s="26" t="s">
        <v>9</v>
      </c>
      <c r="T5" s="27" t="s">
        <v>10</v>
      </c>
      <c r="U5" s="27" t="s">
        <v>11</v>
      </c>
      <c r="V5" s="28" t="s">
        <v>20</v>
      </c>
    </row>
    <row r="6" spans="1:25" s="8" customFormat="1" ht="17.25" thickBot="1" thickTop="1">
      <c r="A6" s="40"/>
      <c r="B6" s="141" t="s">
        <v>42</v>
      </c>
      <c r="C6" s="42">
        <v>4</v>
      </c>
      <c r="D6" s="43">
        <v>1</v>
      </c>
      <c r="E6" s="43">
        <v>15</v>
      </c>
      <c r="F6" s="44">
        <v>0.47222222222222227</v>
      </c>
      <c r="G6" s="44">
        <v>0.5009375</v>
      </c>
      <c r="H6" s="102">
        <f>G6-F6</f>
        <v>0.02871527777777777</v>
      </c>
      <c r="I6" s="93">
        <f>E6/(SECOND(H6)+MINUTE(H6)*60+HOUR(H6)*3600)*3600</f>
        <v>21.765417170495766</v>
      </c>
      <c r="J6" s="44">
        <v>0.5145486111111112</v>
      </c>
      <c r="K6" s="96">
        <f>J6-G6</f>
        <v>0.01361111111111113</v>
      </c>
      <c r="L6" s="102">
        <f>J6+0.0277778</f>
        <v>0.5423264111111111</v>
      </c>
      <c r="M6" s="43">
        <v>2</v>
      </c>
      <c r="N6" s="43">
        <v>15</v>
      </c>
      <c r="O6" s="46">
        <v>0.5789583333333334</v>
      </c>
      <c r="P6" s="53">
        <f>O6-L6+O2</f>
        <v>0.038020811111111115</v>
      </c>
      <c r="Q6" s="93">
        <f>N6/(SECOND(P6)+MINUTE(P6)*60+HOUR(P6)*3600)*3600</f>
        <v>16.43835616438356</v>
      </c>
      <c r="R6" s="44">
        <v>0.5912037037037037</v>
      </c>
      <c r="S6" s="99">
        <f>R6-O6</f>
        <v>0.012245370370370323</v>
      </c>
      <c r="T6" s="47">
        <f>(E6+N6)/(SECOND(H6)+MINUTE(H6)*60+HOUR(H6)*3600+SECOND(P6)+MINUTE(P6)*60+HOUR(P6)*3600)*3600</f>
        <v>18.730489073881373</v>
      </c>
      <c r="U6" s="42"/>
      <c r="V6" s="115">
        <v>3</v>
      </c>
      <c r="W6" s="9" t="s">
        <v>41</v>
      </c>
      <c r="X6" s="9"/>
      <c r="Y6" s="9"/>
    </row>
    <row r="7" spans="1:25" s="8" customFormat="1" ht="17.25" thickBot="1" thickTop="1">
      <c r="A7" s="48"/>
      <c r="B7" s="59" t="s">
        <v>43</v>
      </c>
      <c r="C7" s="143">
        <v>8</v>
      </c>
      <c r="D7" s="51">
        <v>1</v>
      </c>
      <c r="E7" s="43">
        <v>15</v>
      </c>
      <c r="F7" s="52">
        <v>0.425</v>
      </c>
      <c r="G7" s="52">
        <v>0.4722916666666667</v>
      </c>
      <c r="H7" s="103">
        <f aca="true" t="shared" si="0" ref="H7:H18">G7-F7</f>
        <v>0.04729166666666673</v>
      </c>
      <c r="I7" s="94">
        <f aca="true" t="shared" si="1" ref="I7:I18">E7/(SECOND(H7)+MINUTE(H7)*60+HOUR(H7)*3600)*3600</f>
        <v>13.215859030837004</v>
      </c>
      <c r="J7" s="52">
        <v>0.48618055555555556</v>
      </c>
      <c r="K7" s="97">
        <f aca="true" t="shared" si="2" ref="K7:K18">J7-G7</f>
        <v>0.01388888888888884</v>
      </c>
      <c r="L7" s="103">
        <f aca="true" t="shared" si="3" ref="L7:L18">J7+0.0277778</f>
        <v>0.5139583555555556</v>
      </c>
      <c r="M7" s="51">
        <v>2</v>
      </c>
      <c r="N7" s="43">
        <v>15</v>
      </c>
      <c r="O7" s="111">
        <v>0.543136574074074</v>
      </c>
      <c r="P7" s="53">
        <f aca="true" t="shared" si="4" ref="P7:P18">O7-L7</f>
        <v>0.02917821851851843</v>
      </c>
      <c r="Q7" s="94">
        <f aca="true" t="shared" si="5" ref="Q7:Q18">N7/(SECOND(P7)+MINUTE(P7)*60+HOUR(P7)*3600)*3600</f>
        <v>21.420071400238</v>
      </c>
      <c r="R7" s="52">
        <v>0.5616087962962962</v>
      </c>
      <c r="S7" s="100">
        <f aca="true" t="shared" si="6" ref="S7:S18">R7-O7</f>
        <v>0.018472222222222223</v>
      </c>
      <c r="T7" s="55">
        <f aca="true" t="shared" si="7" ref="T7:T18">(E7+N7)/(SECOND(H7)+MINUTE(H7)*60+HOUR(H7)*3600+SECOND(P7)+MINUTE(P7)*60+HOUR(P7)*3600)*3600</f>
        <v>16.346299379446044</v>
      </c>
      <c r="U7" s="50"/>
      <c r="V7" s="116">
        <v>2</v>
      </c>
      <c r="W7" s="9"/>
      <c r="X7" s="9"/>
      <c r="Y7" s="9"/>
    </row>
    <row r="8" spans="1:25" ht="17.25" thickBot="1" thickTop="1">
      <c r="A8" s="56"/>
      <c r="B8" s="142" t="s">
        <v>44</v>
      </c>
      <c r="C8" s="37">
        <v>2</v>
      </c>
      <c r="D8" s="51">
        <v>1</v>
      </c>
      <c r="E8" s="43">
        <v>15</v>
      </c>
      <c r="F8" s="58">
        <v>0.4877430555555555</v>
      </c>
      <c r="G8" s="58">
        <v>0.5091898148148148</v>
      </c>
      <c r="H8" s="103">
        <f t="shared" si="0"/>
        <v>0.021446759259259318</v>
      </c>
      <c r="I8" s="94">
        <f t="shared" si="1"/>
        <v>29.14193200215866</v>
      </c>
      <c r="J8" s="52">
        <v>0.5294097222222222</v>
      </c>
      <c r="K8" s="97">
        <f t="shared" si="2"/>
        <v>0.02021990740740731</v>
      </c>
      <c r="L8" s="103">
        <f t="shared" si="3"/>
        <v>0.5571875222222221</v>
      </c>
      <c r="M8" s="51">
        <v>2</v>
      </c>
      <c r="N8" s="109">
        <v>15</v>
      </c>
      <c r="O8" s="113">
        <v>0.5386689814814815</v>
      </c>
      <c r="P8" s="110">
        <f t="shared" si="4"/>
        <v>-0.018518540740740663</v>
      </c>
      <c r="Q8" s="94">
        <f>30/(SECOND(P3)+MINUTE(P3)*60+HOUR(P3)*3600)*3600</f>
        <v>24.545454545454543</v>
      </c>
      <c r="R8" s="52">
        <v>0.5581944444444444</v>
      </c>
      <c r="S8" s="100">
        <f t="shared" si="6"/>
        <v>0.01952546296296298</v>
      </c>
      <c r="T8" s="55">
        <f>30/(SECOND(P3)+MINUTE(P3)*60+HOUR(P3)*3600)*3600</f>
        <v>24.545454545454543</v>
      </c>
      <c r="U8" s="50">
        <v>54</v>
      </c>
      <c r="V8" s="117">
        <v>1</v>
      </c>
      <c r="W8" s="9"/>
      <c r="X8" s="9"/>
      <c r="Y8" s="9"/>
    </row>
    <row r="9" spans="1:25" ht="19.5" thickBot="1" thickTop="1">
      <c r="A9" s="48"/>
      <c r="B9" s="140"/>
      <c r="C9" s="59"/>
      <c r="D9" s="51">
        <v>1</v>
      </c>
      <c r="E9" s="43">
        <v>15</v>
      </c>
      <c r="F9" s="59"/>
      <c r="G9" s="59"/>
      <c r="H9" s="103">
        <f t="shared" si="0"/>
        <v>0</v>
      </c>
      <c r="I9" s="94" t="e">
        <f t="shared" si="1"/>
        <v>#DIV/0!</v>
      </c>
      <c r="J9" s="52"/>
      <c r="K9" s="97">
        <f t="shared" si="2"/>
        <v>0</v>
      </c>
      <c r="L9" s="103">
        <f t="shared" si="3"/>
        <v>0.0277778</v>
      </c>
      <c r="M9" s="51">
        <v>2</v>
      </c>
      <c r="N9" s="43">
        <v>15</v>
      </c>
      <c r="O9" s="112"/>
      <c r="P9" s="53">
        <f t="shared" si="4"/>
        <v>-0.0277778</v>
      </c>
      <c r="Q9" s="94" t="e">
        <f t="shared" si="5"/>
        <v>#NUM!</v>
      </c>
      <c r="R9" s="52"/>
      <c r="S9" s="100">
        <f t="shared" si="6"/>
        <v>0</v>
      </c>
      <c r="T9" s="55" t="e">
        <f t="shared" si="7"/>
        <v>#NUM!</v>
      </c>
      <c r="U9" s="50"/>
      <c r="V9" s="116"/>
      <c r="W9" s="9"/>
      <c r="X9" s="9"/>
      <c r="Y9" s="9"/>
    </row>
    <row r="10" spans="1:25" ht="17.25" thickBot="1" thickTop="1">
      <c r="A10" s="48"/>
      <c r="B10" s="59"/>
      <c r="C10" s="59"/>
      <c r="D10" s="51">
        <v>1</v>
      </c>
      <c r="E10" s="43">
        <v>15</v>
      </c>
      <c r="F10" s="59"/>
      <c r="G10" s="59"/>
      <c r="H10" s="103">
        <f t="shared" si="0"/>
        <v>0</v>
      </c>
      <c r="I10" s="94" t="e">
        <f t="shared" si="1"/>
        <v>#DIV/0!</v>
      </c>
      <c r="J10" s="52"/>
      <c r="K10" s="97">
        <f t="shared" si="2"/>
        <v>0</v>
      </c>
      <c r="L10" s="103">
        <f t="shared" si="3"/>
        <v>0.0277778</v>
      </c>
      <c r="M10" s="51">
        <v>2</v>
      </c>
      <c r="N10" s="43">
        <v>15</v>
      </c>
      <c r="O10" s="59"/>
      <c r="P10" s="53">
        <f t="shared" si="4"/>
        <v>-0.0277778</v>
      </c>
      <c r="Q10" s="94" t="e">
        <f t="shared" si="5"/>
        <v>#NUM!</v>
      </c>
      <c r="R10" s="52"/>
      <c r="S10" s="100">
        <f t="shared" si="6"/>
        <v>0</v>
      </c>
      <c r="T10" s="55" t="e">
        <f t="shared" si="7"/>
        <v>#NUM!</v>
      </c>
      <c r="U10" s="50"/>
      <c r="V10" s="116"/>
      <c r="W10" s="9"/>
      <c r="X10" s="9"/>
      <c r="Y10" s="9"/>
    </row>
    <row r="11" spans="1:25" ht="17.25" thickBot="1" thickTop="1">
      <c r="A11" s="48"/>
      <c r="B11" s="59"/>
      <c r="C11" s="59"/>
      <c r="D11" s="51">
        <v>1</v>
      </c>
      <c r="E11" s="43">
        <v>15</v>
      </c>
      <c r="F11" s="59"/>
      <c r="G11" s="59"/>
      <c r="H11" s="103">
        <f t="shared" si="0"/>
        <v>0</v>
      </c>
      <c r="I11" s="94" t="e">
        <f t="shared" si="1"/>
        <v>#DIV/0!</v>
      </c>
      <c r="J11" s="52"/>
      <c r="K11" s="97">
        <f t="shared" si="2"/>
        <v>0</v>
      </c>
      <c r="L11" s="103">
        <f t="shared" si="3"/>
        <v>0.0277778</v>
      </c>
      <c r="M11" s="51">
        <v>2</v>
      </c>
      <c r="N11" s="43">
        <v>15</v>
      </c>
      <c r="O11" s="59"/>
      <c r="P11" s="53">
        <f t="shared" si="4"/>
        <v>-0.0277778</v>
      </c>
      <c r="Q11" s="94" t="e">
        <f t="shared" si="5"/>
        <v>#NUM!</v>
      </c>
      <c r="R11" s="52"/>
      <c r="S11" s="100">
        <f t="shared" si="6"/>
        <v>0</v>
      </c>
      <c r="T11" s="55" t="e">
        <f t="shared" si="7"/>
        <v>#NUM!</v>
      </c>
      <c r="U11" s="50"/>
      <c r="V11" s="116"/>
      <c r="W11" s="9"/>
      <c r="X11" s="9"/>
      <c r="Y11" s="9"/>
    </row>
    <row r="12" spans="1:25" ht="17.25" thickBot="1" thickTop="1">
      <c r="A12" s="48"/>
      <c r="B12" s="59"/>
      <c r="C12" s="59"/>
      <c r="D12" s="51">
        <v>1</v>
      </c>
      <c r="E12" s="43">
        <v>15</v>
      </c>
      <c r="F12" s="59"/>
      <c r="G12" s="59"/>
      <c r="H12" s="103">
        <f t="shared" si="0"/>
        <v>0</v>
      </c>
      <c r="I12" s="94" t="e">
        <f t="shared" si="1"/>
        <v>#DIV/0!</v>
      </c>
      <c r="J12" s="52"/>
      <c r="K12" s="97">
        <f t="shared" si="2"/>
        <v>0</v>
      </c>
      <c r="L12" s="103">
        <f t="shared" si="3"/>
        <v>0.0277778</v>
      </c>
      <c r="M12" s="51">
        <v>2</v>
      </c>
      <c r="N12" s="43">
        <v>15</v>
      </c>
      <c r="O12" s="59"/>
      <c r="P12" s="53">
        <f t="shared" si="4"/>
        <v>-0.0277778</v>
      </c>
      <c r="Q12" s="94" t="e">
        <f t="shared" si="5"/>
        <v>#NUM!</v>
      </c>
      <c r="R12" s="52"/>
      <c r="S12" s="100">
        <f t="shared" si="6"/>
        <v>0</v>
      </c>
      <c r="T12" s="55" t="e">
        <f t="shared" si="7"/>
        <v>#NUM!</v>
      </c>
      <c r="U12" s="50"/>
      <c r="V12" s="38"/>
      <c r="W12" s="9"/>
      <c r="X12" s="9"/>
      <c r="Y12" s="9"/>
    </row>
    <row r="13" spans="1:25" ht="17.25" thickBot="1" thickTop="1">
      <c r="A13" s="48"/>
      <c r="B13" s="59"/>
      <c r="C13" s="59"/>
      <c r="D13" s="51">
        <v>1</v>
      </c>
      <c r="E13" s="43">
        <v>15</v>
      </c>
      <c r="F13" s="59"/>
      <c r="G13" s="59"/>
      <c r="H13" s="103">
        <f t="shared" si="0"/>
        <v>0</v>
      </c>
      <c r="I13" s="94" t="e">
        <f t="shared" si="1"/>
        <v>#DIV/0!</v>
      </c>
      <c r="J13" s="52"/>
      <c r="K13" s="97">
        <f t="shared" si="2"/>
        <v>0</v>
      </c>
      <c r="L13" s="103">
        <f t="shared" si="3"/>
        <v>0.0277778</v>
      </c>
      <c r="M13" s="51">
        <v>2</v>
      </c>
      <c r="N13" s="43">
        <v>15</v>
      </c>
      <c r="O13" s="59"/>
      <c r="P13" s="53">
        <f t="shared" si="4"/>
        <v>-0.0277778</v>
      </c>
      <c r="Q13" s="94" t="e">
        <f t="shared" si="5"/>
        <v>#NUM!</v>
      </c>
      <c r="R13" s="52"/>
      <c r="S13" s="100">
        <f t="shared" si="6"/>
        <v>0</v>
      </c>
      <c r="T13" s="55" t="e">
        <f t="shared" si="7"/>
        <v>#NUM!</v>
      </c>
      <c r="U13" s="50"/>
      <c r="V13" s="38"/>
      <c r="W13" s="9"/>
      <c r="X13" s="9"/>
      <c r="Y13" s="9"/>
    </row>
    <row r="14" spans="1:25" ht="17.25" thickBot="1" thickTop="1">
      <c r="A14" s="48"/>
      <c r="B14" s="59"/>
      <c r="C14" s="59"/>
      <c r="D14" s="51">
        <v>1</v>
      </c>
      <c r="E14" s="43">
        <v>15</v>
      </c>
      <c r="F14" s="59"/>
      <c r="G14" s="59"/>
      <c r="H14" s="103">
        <f t="shared" si="0"/>
        <v>0</v>
      </c>
      <c r="I14" s="94" t="e">
        <f t="shared" si="1"/>
        <v>#DIV/0!</v>
      </c>
      <c r="J14" s="52"/>
      <c r="K14" s="97">
        <f t="shared" si="2"/>
        <v>0</v>
      </c>
      <c r="L14" s="103">
        <f t="shared" si="3"/>
        <v>0.0277778</v>
      </c>
      <c r="M14" s="51">
        <v>2</v>
      </c>
      <c r="N14" s="43">
        <v>15</v>
      </c>
      <c r="O14" s="59"/>
      <c r="P14" s="53">
        <f t="shared" si="4"/>
        <v>-0.0277778</v>
      </c>
      <c r="Q14" s="94" t="e">
        <f t="shared" si="5"/>
        <v>#NUM!</v>
      </c>
      <c r="R14" s="52"/>
      <c r="S14" s="100">
        <f t="shared" si="6"/>
        <v>0</v>
      </c>
      <c r="T14" s="55" t="e">
        <f t="shared" si="7"/>
        <v>#NUM!</v>
      </c>
      <c r="U14" s="50"/>
      <c r="V14" s="38"/>
      <c r="W14" s="9"/>
      <c r="X14" s="9"/>
      <c r="Y14" s="9"/>
    </row>
    <row r="15" spans="1:25" ht="17.25" thickBot="1" thickTop="1">
      <c r="A15" s="48"/>
      <c r="B15" s="59"/>
      <c r="C15" s="59"/>
      <c r="D15" s="51">
        <v>1</v>
      </c>
      <c r="E15" s="43">
        <v>15</v>
      </c>
      <c r="F15" s="59"/>
      <c r="G15" s="59"/>
      <c r="H15" s="103">
        <f t="shared" si="0"/>
        <v>0</v>
      </c>
      <c r="I15" s="94" t="e">
        <f t="shared" si="1"/>
        <v>#DIV/0!</v>
      </c>
      <c r="J15" s="52"/>
      <c r="K15" s="97">
        <f t="shared" si="2"/>
        <v>0</v>
      </c>
      <c r="L15" s="103">
        <f t="shared" si="3"/>
        <v>0.0277778</v>
      </c>
      <c r="M15" s="51">
        <v>2</v>
      </c>
      <c r="N15" s="43">
        <v>15</v>
      </c>
      <c r="O15" s="59"/>
      <c r="P15" s="53">
        <f t="shared" si="4"/>
        <v>-0.0277778</v>
      </c>
      <c r="Q15" s="94" t="e">
        <f t="shared" si="5"/>
        <v>#NUM!</v>
      </c>
      <c r="R15" s="52"/>
      <c r="S15" s="100">
        <f t="shared" si="6"/>
        <v>0</v>
      </c>
      <c r="T15" s="55" t="e">
        <f t="shared" si="7"/>
        <v>#NUM!</v>
      </c>
      <c r="U15" s="50"/>
      <c r="V15" s="38"/>
      <c r="W15" s="9"/>
      <c r="X15" s="9"/>
      <c r="Y15" s="9"/>
    </row>
    <row r="16" spans="1:25" ht="17.25" thickBot="1" thickTop="1">
      <c r="A16" s="48"/>
      <c r="B16" s="59"/>
      <c r="C16" s="59"/>
      <c r="D16" s="51">
        <v>1</v>
      </c>
      <c r="E16" s="43">
        <v>15</v>
      </c>
      <c r="F16" s="59"/>
      <c r="G16" s="59"/>
      <c r="H16" s="103">
        <f t="shared" si="0"/>
        <v>0</v>
      </c>
      <c r="I16" s="94" t="e">
        <f t="shared" si="1"/>
        <v>#DIV/0!</v>
      </c>
      <c r="J16" s="52"/>
      <c r="K16" s="97">
        <f t="shared" si="2"/>
        <v>0</v>
      </c>
      <c r="L16" s="103">
        <f t="shared" si="3"/>
        <v>0.0277778</v>
      </c>
      <c r="M16" s="51">
        <v>2</v>
      </c>
      <c r="N16" s="43">
        <v>15</v>
      </c>
      <c r="O16" s="59"/>
      <c r="P16" s="53">
        <f t="shared" si="4"/>
        <v>-0.0277778</v>
      </c>
      <c r="Q16" s="94" t="e">
        <f t="shared" si="5"/>
        <v>#NUM!</v>
      </c>
      <c r="R16" s="52"/>
      <c r="S16" s="100">
        <f t="shared" si="6"/>
        <v>0</v>
      </c>
      <c r="T16" s="55" t="e">
        <f t="shared" si="7"/>
        <v>#NUM!</v>
      </c>
      <c r="U16" s="50"/>
      <c r="V16" s="38"/>
      <c r="W16" s="9"/>
      <c r="X16" s="9"/>
      <c r="Y16" s="9"/>
    </row>
    <row r="17" spans="1:25" ht="17.25" thickBot="1" thickTop="1">
      <c r="A17" s="48"/>
      <c r="B17" s="59"/>
      <c r="C17" s="59"/>
      <c r="D17" s="51">
        <v>1</v>
      </c>
      <c r="E17" s="43">
        <v>15</v>
      </c>
      <c r="F17" s="59"/>
      <c r="G17" s="59"/>
      <c r="H17" s="103">
        <f t="shared" si="0"/>
        <v>0</v>
      </c>
      <c r="I17" s="94" t="e">
        <f t="shared" si="1"/>
        <v>#DIV/0!</v>
      </c>
      <c r="J17" s="59"/>
      <c r="K17" s="97">
        <f t="shared" si="2"/>
        <v>0</v>
      </c>
      <c r="L17" s="103">
        <f t="shared" si="3"/>
        <v>0.0277778</v>
      </c>
      <c r="M17" s="51">
        <v>2</v>
      </c>
      <c r="N17" s="43">
        <v>15</v>
      </c>
      <c r="O17" s="59"/>
      <c r="P17" s="53">
        <f t="shared" si="4"/>
        <v>-0.0277778</v>
      </c>
      <c r="Q17" s="94" t="e">
        <f t="shared" si="5"/>
        <v>#NUM!</v>
      </c>
      <c r="R17" s="52"/>
      <c r="S17" s="100">
        <f t="shared" si="6"/>
        <v>0</v>
      </c>
      <c r="T17" s="55" t="e">
        <f t="shared" si="7"/>
        <v>#NUM!</v>
      </c>
      <c r="U17" s="50"/>
      <c r="V17" s="38"/>
      <c r="W17" s="9"/>
      <c r="X17" s="9"/>
      <c r="Y17" s="9"/>
    </row>
    <row r="18" spans="1:25" ht="17.25" thickBot="1" thickTop="1">
      <c r="A18" s="60"/>
      <c r="B18" s="61"/>
      <c r="C18" s="61"/>
      <c r="D18" s="62">
        <v>1</v>
      </c>
      <c r="E18" s="43">
        <v>15</v>
      </c>
      <c r="F18" s="61"/>
      <c r="G18" s="61"/>
      <c r="H18" s="104">
        <f t="shared" si="0"/>
        <v>0</v>
      </c>
      <c r="I18" s="95" t="e">
        <f t="shared" si="1"/>
        <v>#DIV/0!</v>
      </c>
      <c r="J18" s="61"/>
      <c r="K18" s="98">
        <f t="shared" si="2"/>
        <v>0</v>
      </c>
      <c r="L18" s="104">
        <f t="shared" si="3"/>
        <v>0.0277778</v>
      </c>
      <c r="M18" s="62">
        <v>2</v>
      </c>
      <c r="N18" s="43">
        <v>15</v>
      </c>
      <c r="O18" s="64"/>
      <c r="P18" s="63">
        <f t="shared" si="4"/>
        <v>-0.0277778</v>
      </c>
      <c r="Q18" s="95" t="e">
        <f t="shared" si="5"/>
        <v>#NUM!</v>
      </c>
      <c r="R18" s="65"/>
      <c r="S18" s="101">
        <f t="shared" si="6"/>
        <v>0</v>
      </c>
      <c r="T18" s="66" t="e">
        <f t="shared" si="7"/>
        <v>#NUM!</v>
      </c>
      <c r="U18" s="67"/>
      <c r="V18" s="39"/>
      <c r="W18" s="9"/>
      <c r="X18" s="9"/>
      <c r="Y18" s="9"/>
    </row>
    <row r="19" spans="15:25" ht="15.75" thickTop="1"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</sheetData>
  <sheetProtection/>
  <mergeCells count="3">
    <mergeCell ref="A1:B1"/>
    <mergeCell ref="F1:G3"/>
    <mergeCell ref="A2:B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H14" sqref="H14:W14"/>
    </sheetView>
  </sheetViews>
  <sheetFormatPr defaultColWidth="9.140625" defaultRowHeight="15"/>
  <cols>
    <col min="2" max="2" width="42.28125" style="0" customWidth="1"/>
    <col min="4" max="4" width="7.28125" style="0" customWidth="1"/>
    <col min="6" max="6" width="14.00390625" style="0" customWidth="1"/>
    <col min="7" max="7" width="20.8515625" style="0" customWidth="1"/>
    <col min="8" max="8" width="17.7109375" style="0" customWidth="1"/>
    <col min="9" max="9" width="11.00390625" style="0" customWidth="1"/>
    <col min="10" max="10" width="13.28125" style="0" customWidth="1"/>
    <col min="11" max="11" width="14.140625" style="0" customWidth="1"/>
    <col min="12" max="12" width="16.28125" style="0" customWidth="1"/>
    <col min="13" max="13" width="8.28125" style="0" customWidth="1"/>
    <col min="14" max="14" width="8.140625" style="0" customWidth="1"/>
    <col min="15" max="15" width="15.421875" style="0" customWidth="1"/>
    <col min="16" max="16" width="17.140625" style="0" customWidth="1"/>
    <col min="17" max="17" width="12.140625" style="0" customWidth="1"/>
    <col min="18" max="18" width="13.00390625" style="0" customWidth="1"/>
    <col min="19" max="19" width="14.57421875" style="0" customWidth="1"/>
    <col min="20" max="20" width="13.00390625" style="0" customWidth="1"/>
    <col min="22" max="22" width="16.8515625" style="0" customWidth="1"/>
  </cols>
  <sheetData>
    <row r="1" spans="1:7" ht="15.75" thickBot="1">
      <c r="A1" s="191" t="s">
        <v>13</v>
      </c>
      <c r="B1" s="192"/>
      <c r="C1" s="1">
        <v>15</v>
      </c>
      <c r="F1" s="197" t="s">
        <v>15</v>
      </c>
      <c r="G1" s="198"/>
    </row>
    <row r="2" spans="1:15" ht="15.75" thickBot="1">
      <c r="A2" s="195" t="s">
        <v>14</v>
      </c>
      <c r="B2" s="196"/>
      <c r="C2" s="1">
        <v>10</v>
      </c>
      <c r="F2" s="198"/>
      <c r="G2" s="198"/>
      <c r="O2" s="114">
        <v>0.61875</v>
      </c>
    </row>
    <row r="3" spans="6:7" ht="15">
      <c r="F3" s="198"/>
      <c r="G3" s="198"/>
    </row>
    <row r="5" spans="1:23" ht="111.75" customHeight="1" thickBot="1">
      <c r="A5" s="24" t="s">
        <v>0</v>
      </c>
      <c r="B5" s="24" t="s">
        <v>1</v>
      </c>
      <c r="C5" s="24" t="s">
        <v>18</v>
      </c>
      <c r="D5" s="25" t="s">
        <v>2</v>
      </c>
      <c r="E5" s="25" t="s">
        <v>3</v>
      </c>
      <c r="F5" s="25" t="s">
        <v>4</v>
      </c>
      <c r="G5" s="25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6" t="s">
        <v>17</v>
      </c>
      <c r="M5" s="26" t="s">
        <v>2</v>
      </c>
      <c r="N5" s="26" t="s">
        <v>3</v>
      </c>
      <c r="O5" s="26" t="s">
        <v>5</v>
      </c>
      <c r="P5" s="26" t="s">
        <v>6</v>
      </c>
      <c r="Q5" s="26" t="s">
        <v>7</v>
      </c>
      <c r="R5" s="26" t="s">
        <v>8</v>
      </c>
      <c r="S5" s="26" t="s">
        <v>9</v>
      </c>
      <c r="T5" s="27" t="s">
        <v>10</v>
      </c>
      <c r="U5" s="27" t="s">
        <v>11</v>
      </c>
      <c r="V5" s="27" t="s">
        <v>12</v>
      </c>
      <c r="W5" s="28" t="s">
        <v>20</v>
      </c>
    </row>
    <row r="6" spans="1:256" s="11" customFormat="1" ht="15.75" customHeight="1" thickBot="1">
      <c r="A6" s="145">
        <v>8</v>
      </c>
      <c r="B6" s="41" t="s">
        <v>45</v>
      </c>
      <c r="C6" s="42">
        <v>14</v>
      </c>
      <c r="D6" s="43">
        <v>1</v>
      </c>
      <c r="E6" s="43">
        <v>15</v>
      </c>
      <c r="F6" s="44">
        <v>0.4291666666666667</v>
      </c>
      <c r="G6" s="44">
        <v>0.47693287037037035</v>
      </c>
      <c r="H6" s="45">
        <f aca="true" t="shared" si="0" ref="H6:H13">G6-F6</f>
        <v>0.04776620370370366</v>
      </c>
      <c r="I6" s="93">
        <f aca="true" t="shared" si="1" ref="I6:I13">E6/(SECOND(H6)+MINUTE(H6)*60+HOUR(H6)*3600)*3600</f>
        <v>13.084565059365156</v>
      </c>
      <c r="J6" s="44">
        <v>0.4881365740740741</v>
      </c>
      <c r="K6" s="96">
        <f aca="true" t="shared" si="2" ref="K6:K13">J6-G6</f>
        <v>0.011203703703703771</v>
      </c>
      <c r="L6" s="45">
        <f aca="true" t="shared" si="3" ref="L6:L13">J6+0.0277778</f>
        <v>0.5159143740740741</v>
      </c>
      <c r="M6" s="43">
        <v>2</v>
      </c>
      <c r="N6" s="43">
        <v>15</v>
      </c>
      <c r="O6" s="46">
        <v>0.5636805555555555</v>
      </c>
      <c r="P6" s="45">
        <f aca="true" t="shared" si="4" ref="P6:P12">O6-L6</f>
        <v>0.04776618148148137</v>
      </c>
      <c r="Q6" s="93">
        <f aca="true" t="shared" si="5" ref="Q6:Q13">N6/(SECOND(P6)+MINUTE(P6)*60+HOUR(P6)*3600)*3600</f>
        <v>13.084565059365156</v>
      </c>
      <c r="R6" s="44">
        <v>0.581863425925926</v>
      </c>
      <c r="S6" s="99">
        <f aca="true" t="shared" si="6" ref="S6:S13">R6-O6</f>
        <v>0.018182870370370474</v>
      </c>
      <c r="T6" s="47">
        <f aca="true" t="shared" si="7" ref="T6:T13">(E6+N6)/(SECOND(H6)+MINUTE(H6)*60+HOUR(H6)*3600+SECOND(P6)+MINUTE(P6)*60+HOUR(P6)*3600)*3600</f>
        <v>13.084565059365156</v>
      </c>
      <c r="U6" s="42">
        <v>44</v>
      </c>
      <c r="V6" s="144">
        <f aca="true" t="shared" si="8" ref="V6:V13">(T6*2-$C$2)*100/U6</f>
        <v>36.74802299711434</v>
      </c>
      <c r="W6" s="145">
        <v>8</v>
      </c>
      <c r="X6" s="23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4" s="9" customFormat="1" ht="19.5" customHeight="1" thickBot="1" thickTop="1">
      <c r="A7" s="147">
        <v>2</v>
      </c>
      <c r="B7" s="49" t="s">
        <v>55</v>
      </c>
      <c r="C7" s="50">
        <v>15</v>
      </c>
      <c r="D7" s="51">
        <v>1</v>
      </c>
      <c r="E7" s="43">
        <v>15</v>
      </c>
      <c r="F7" s="52">
        <v>0.4305555555555556</v>
      </c>
      <c r="G7" s="52">
        <v>0.4725347222222222</v>
      </c>
      <c r="H7" s="53">
        <f t="shared" si="0"/>
        <v>0.04197916666666662</v>
      </c>
      <c r="I7" s="94">
        <f t="shared" si="1"/>
        <v>14.88833746898263</v>
      </c>
      <c r="J7" s="52">
        <v>0.4831597222222222</v>
      </c>
      <c r="K7" s="97">
        <f t="shared" si="2"/>
        <v>0.010624999999999996</v>
      </c>
      <c r="L7" s="53">
        <f t="shared" si="3"/>
        <v>0.5109375222222222</v>
      </c>
      <c r="M7" s="51">
        <v>2</v>
      </c>
      <c r="N7" s="43">
        <v>15</v>
      </c>
      <c r="O7" s="54">
        <v>0.5529976851851852</v>
      </c>
      <c r="P7" s="53">
        <f t="shared" si="4"/>
        <v>0.042060162962963</v>
      </c>
      <c r="Q7" s="94">
        <f t="shared" si="5"/>
        <v>14.859658778205834</v>
      </c>
      <c r="R7" s="52">
        <v>0.5715162037037037</v>
      </c>
      <c r="S7" s="100">
        <f t="shared" si="6"/>
        <v>0.01851851851851849</v>
      </c>
      <c r="T7" s="55">
        <f t="shared" si="7"/>
        <v>14.87398429968324</v>
      </c>
      <c r="U7" s="50">
        <v>39</v>
      </c>
      <c r="V7" s="57">
        <f t="shared" si="8"/>
        <v>50.63581692145251</v>
      </c>
      <c r="W7" s="147">
        <v>2</v>
      </c>
      <c r="X7" s="23"/>
    </row>
    <row r="8" spans="1:24" ht="17.25" thickBot="1" thickTop="1">
      <c r="A8" s="117">
        <v>4</v>
      </c>
      <c r="B8" s="57" t="s">
        <v>56</v>
      </c>
      <c r="C8" s="51">
        <v>17</v>
      </c>
      <c r="D8" s="51">
        <v>1</v>
      </c>
      <c r="E8" s="43">
        <v>15</v>
      </c>
      <c r="F8" s="58">
        <v>0.43194444444444446</v>
      </c>
      <c r="G8" s="58">
        <v>0.4737268518518518</v>
      </c>
      <c r="H8" s="53">
        <f t="shared" si="0"/>
        <v>0.04178240740740735</v>
      </c>
      <c r="I8" s="94">
        <f t="shared" si="1"/>
        <v>14.958448753462605</v>
      </c>
      <c r="J8" s="52">
        <v>0.48009259259259257</v>
      </c>
      <c r="K8" s="97">
        <f t="shared" si="2"/>
        <v>0.006365740740740755</v>
      </c>
      <c r="L8" s="53">
        <f t="shared" si="3"/>
        <v>0.5078703925925926</v>
      </c>
      <c r="M8" s="51">
        <v>2</v>
      </c>
      <c r="N8" s="43">
        <v>15</v>
      </c>
      <c r="O8" s="53">
        <v>0.550162037037037</v>
      </c>
      <c r="P8" s="53">
        <f t="shared" si="4"/>
        <v>0.04229164444444444</v>
      </c>
      <c r="Q8" s="94">
        <f t="shared" si="5"/>
        <v>14.77832512315271</v>
      </c>
      <c r="R8" s="52">
        <v>0.5558449074074074</v>
      </c>
      <c r="S8" s="100">
        <f t="shared" si="6"/>
        <v>0.0056828703703704075</v>
      </c>
      <c r="T8" s="55">
        <f t="shared" si="7"/>
        <v>14.86784140969163</v>
      </c>
      <c r="U8" s="50">
        <v>42</v>
      </c>
      <c r="V8" s="57">
        <f t="shared" si="8"/>
        <v>46.989720998531574</v>
      </c>
      <c r="W8" s="117">
        <v>4</v>
      </c>
      <c r="X8" s="23"/>
    </row>
    <row r="9" spans="1:23" ht="17.25" thickBot="1" thickTop="1">
      <c r="A9" s="147">
        <v>7</v>
      </c>
      <c r="B9" s="57" t="s">
        <v>46</v>
      </c>
      <c r="C9" s="51">
        <v>18</v>
      </c>
      <c r="D9" s="51">
        <v>1</v>
      </c>
      <c r="E9" s="43">
        <v>15</v>
      </c>
      <c r="F9" s="58">
        <v>0.4291666666666667</v>
      </c>
      <c r="G9" s="58">
        <v>0.4756944444444444</v>
      </c>
      <c r="H9" s="53">
        <f t="shared" si="0"/>
        <v>0.046527777777777724</v>
      </c>
      <c r="I9" s="94">
        <f t="shared" si="1"/>
        <v>13.432835820895523</v>
      </c>
      <c r="J9" s="52">
        <v>0.4881365740740741</v>
      </c>
      <c r="K9" s="97">
        <f t="shared" si="2"/>
        <v>0.012442129629629706</v>
      </c>
      <c r="L9" s="53">
        <f t="shared" si="3"/>
        <v>0.5159143740740741</v>
      </c>
      <c r="M9" s="51">
        <v>2</v>
      </c>
      <c r="N9" s="43">
        <v>15</v>
      </c>
      <c r="O9" s="58">
        <v>0.5623263888888889</v>
      </c>
      <c r="P9" s="53">
        <f t="shared" si="4"/>
        <v>0.04641201481481472</v>
      </c>
      <c r="Q9" s="94">
        <f t="shared" si="5"/>
        <v>13.466334164588527</v>
      </c>
      <c r="R9" s="52">
        <v>0.5797569444444445</v>
      </c>
      <c r="S9" s="100">
        <f t="shared" si="6"/>
        <v>0.017430555555555616</v>
      </c>
      <c r="T9" s="55">
        <f t="shared" si="7"/>
        <v>13.449564134495642</v>
      </c>
      <c r="U9" s="50">
        <v>43</v>
      </c>
      <c r="V9" s="57">
        <f t="shared" si="8"/>
        <v>39.30029829997973</v>
      </c>
      <c r="W9" s="147">
        <v>7</v>
      </c>
    </row>
    <row r="10" spans="1:23" ht="17.25" thickBot="1" thickTop="1">
      <c r="A10" s="147">
        <v>1</v>
      </c>
      <c r="B10" s="57" t="s">
        <v>57</v>
      </c>
      <c r="C10" s="51">
        <v>20</v>
      </c>
      <c r="D10" s="51">
        <v>1</v>
      </c>
      <c r="E10" s="43">
        <v>15</v>
      </c>
      <c r="F10" s="58">
        <v>0.4263888888888889</v>
      </c>
      <c r="G10" s="58">
        <v>0.4680902777777778</v>
      </c>
      <c r="H10" s="53">
        <f t="shared" si="0"/>
        <v>0.04170138888888891</v>
      </c>
      <c r="I10" s="94">
        <f t="shared" si="1"/>
        <v>14.987510407993339</v>
      </c>
      <c r="J10" s="52">
        <v>0.48059027777777774</v>
      </c>
      <c r="K10" s="97">
        <f t="shared" si="2"/>
        <v>0.012499999999999956</v>
      </c>
      <c r="L10" s="53">
        <f t="shared" si="3"/>
        <v>0.5083680777777777</v>
      </c>
      <c r="M10" s="51">
        <v>2</v>
      </c>
      <c r="N10" s="43">
        <v>15</v>
      </c>
      <c r="O10" s="58">
        <v>0.5500578703703703</v>
      </c>
      <c r="P10" s="53">
        <f t="shared" si="4"/>
        <v>0.041689792592592645</v>
      </c>
      <c r="Q10" s="94">
        <f t="shared" si="5"/>
        <v>14.991671293725707</v>
      </c>
      <c r="R10" s="52">
        <v>0.570462962962963</v>
      </c>
      <c r="S10" s="100">
        <f t="shared" si="6"/>
        <v>0.0204050925925926</v>
      </c>
      <c r="T10" s="55">
        <f t="shared" si="7"/>
        <v>14.989590562109646</v>
      </c>
      <c r="U10" s="50">
        <v>38</v>
      </c>
      <c r="V10" s="57">
        <f t="shared" si="8"/>
        <v>52.57679243215603</v>
      </c>
      <c r="W10" s="147">
        <v>1</v>
      </c>
    </row>
    <row r="11" spans="1:23" ht="17.25" thickBot="1" thickTop="1">
      <c r="A11" s="147">
        <v>3</v>
      </c>
      <c r="B11" s="57" t="s">
        <v>47</v>
      </c>
      <c r="C11" s="51">
        <v>21</v>
      </c>
      <c r="D11" s="51">
        <v>1</v>
      </c>
      <c r="E11" s="43">
        <v>15</v>
      </c>
      <c r="F11" s="58">
        <v>0.43333333333333335</v>
      </c>
      <c r="G11" s="58">
        <v>0.47518518518518515</v>
      </c>
      <c r="H11" s="53">
        <f t="shared" si="0"/>
        <v>0.04185185185185181</v>
      </c>
      <c r="I11" s="94">
        <f t="shared" si="1"/>
        <v>14.933628318584072</v>
      </c>
      <c r="J11" s="52">
        <v>0.4869791666666667</v>
      </c>
      <c r="K11" s="97">
        <f t="shared" si="2"/>
        <v>0.01179398148148153</v>
      </c>
      <c r="L11" s="53">
        <f t="shared" si="3"/>
        <v>0.5147569666666667</v>
      </c>
      <c r="M11" s="51">
        <v>2</v>
      </c>
      <c r="N11" s="43">
        <v>15</v>
      </c>
      <c r="O11" s="58">
        <v>0.5564351851851852</v>
      </c>
      <c r="P11" s="53">
        <f t="shared" si="4"/>
        <v>0.041678218518518495</v>
      </c>
      <c r="Q11" s="94">
        <f t="shared" si="5"/>
        <v>14.995834490419327</v>
      </c>
      <c r="R11" s="52">
        <v>0.575462962962963</v>
      </c>
      <c r="S11" s="100">
        <f t="shared" si="6"/>
        <v>0.019027777777777755</v>
      </c>
      <c r="T11" s="55">
        <f t="shared" si="7"/>
        <v>14.964666759041153</v>
      </c>
      <c r="U11" s="50">
        <v>40</v>
      </c>
      <c r="V11" s="57">
        <f t="shared" si="8"/>
        <v>49.82333379520576</v>
      </c>
      <c r="W11" s="147">
        <v>3</v>
      </c>
    </row>
    <row r="12" spans="1:23" ht="17.25" thickBot="1" thickTop="1">
      <c r="A12" s="147">
        <v>5</v>
      </c>
      <c r="B12" s="57" t="s">
        <v>48</v>
      </c>
      <c r="C12" s="51">
        <v>1</v>
      </c>
      <c r="D12" s="51">
        <v>1</v>
      </c>
      <c r="E12" s="43">
        <v>15</v>
      </c>
      <c r="F12" s="58">
        <v>0.4166666666666667</v>
      </c>
      <c r="G12" s="58">
        <v>0.4583912037037037</v>
      </c>
      <c r="H12" s="53">
        <f t="shared" si="0"/>
        <v>0.04172453703703699</v>
      </c>
      <c r="I12" s="94">
        <f t="shared" si="1"/>
        <v>14.979195561719834</v>
      </c>
      <c r="J12" s="52">
        <v>0.46344907407407404</v>
      </c>
      <c r="K12" s="97">
        <f t="shared" si="2"/>
        <v>0.005057870370370365</v>
      </c>
      <c r="L12" s="53">
        <f t="shared" si="3"/>
        <v>0.49122687407407406</v>
      </c>
      <c r="M12" s="51">
        <v>2</v>
      </c>
      <c r="N12" s="43">
        <v>15</v>
      </c>
      <c r="O12" s="58">
        <v>0.5328935185185185</v>
      </c>
      <c r="P12" s="53">
        <f t="shared" si="4"/>
        <v>0.041666644444444456</v>
      </c>
      <c r="Q12" s="94">
        <f t="shared" si="5"/>
        <v>15</v>
      </c>
      <c r="R12" s="52">
        <v>0.5532060185185185</v>
      </c>
      <c r="S12" s="100">
        <f t="shared" si="6"/>
        <v>0.020312499999999956</v>
      </c>
      <c r="T12" s="55">
        <f t="shared" si="7"/>
        <v>14.989590562109646</v>
      </c>
      <c r="U12" s="50">
        <v>49</v>
      </c>
      <c r="V12" s="57">
        <f t="shared" si="8"/>
        <v>40.773839029018966</v>
      </c>
      <c r="W12" s="147">
        <v>5</v>
      </c>
    </row>
    <row r="13" spans="1:23" ht="17.25" thickBot="1" thickTop="1">
      <c r="A13" s="147">
        <v>6</v>
      </c>
      <c r="B13" s="57" t="s">
        <v>49</v>
      </c>
      <c r="C13" s="51">
        <v>16</v>
      </c>
      <c r="D13" s="51">
        <v>1</v>
      </c>
      <c r="E13" s="43">
        <v>15</v>
      </c>
      <c r="F13" s="58">
        <v>0.5444444444444444</v>
      </c>
      <c r="G13" s="58">
        <v>0.5861226851851852</v>
      </c>
      <c r="H13" s="53">
        <f t="shared" si="0"/>
        <v>0.04167824074074078</v>
      </c>
      <c r="I13" s="94">
        <f t="shared" si="1"/>
        <v>14.995834490419327</v>
      </c>
      <c r="J13" s="52">
        <v>0.5945949074074074</v>
      </c>
      <c r="K13" s="97">
        <f t="shared" si="2"/>
        <v>0.008472222222222214</v>
      </c>
      <c r="L13" s="53">
        <f t="shared" si="3"/>
        <v>0.6223727074074074</v>
      </c>
      <c r="M13" s="51">
        <v>2</v>
      </c>
      <c r="N13" s="43">
        <v>15</v>
      </c>
      <c r="O13" s="58">
        <v>0.6604166666666667</v>
      </c>
      <c r="P13" s="53">
        <f>O13-O2</f>
        <v>0.04166666666666663</v>
      </c>
      <c r="Q13" s="94">
        <f t="shared" si="5"/>
        <v>15</v>
      </c>
      <c r="R13" s="52">
        <v>0.6809027777777777</v>
      </c>
      <c r="S13" s="100">
        <f t="shared" si="6"/>
        <v>0.020486111111111094</v>
      </c>
      <c r="T13" s="55">
        <f t="shared" si="7"/>
        <v>14.997916955978337</v>
      </c>
      <c r="U13" s="50">
        <v>43</v>
      </c>
      <c r="V13" s="57">
        <f t="shared" si="8"/>
        <v>46.5019393301318</v>
      </c>
      <c r="W13" s="147">
        <v>6</v>
      </c>
    </row>
    <row r="14" spans="1:23" ht="17.25" thickBot="1" thickTop="1">
      <c r="A14" s="146" t="s">
        <v>50</v>
      </c>
      <c r="B14" s="57" t="s">
        <v>43</v>
      </c>
      <c r="C14" s="51">
        <v>8</v>
      </c>
      <c r="D14" s="51">
        <v>1</v>
      </c>
      <c r="E14" s="43">
        <v>15</v>
      </c>
      <c r="F14" s="58">
        <v>0.425</v>
      </c>
      <c r="G14" s="148" t="s">
        <v>33</v>
      </c>
      <c r="H14" s="53"/>
      <c r="I14" s="94"/>
      <c r="J14" s="52"/>
      <c r="K14" s="97"/>
      <c r="L14" s="53"/>
      <c r="M14" s="51"/>
      <c r="N14" s="43"/>
      <c r="O14" s="59"/>
      <c r="P14" s="53"/>
      <c r="Q14" s="94"/>
      <c r="R14" s="52"/>
      <c r="S14" s="100"/>
      <c r="T14" s="55"/>
      <c r="U14" s="50"/>
      <c r="V14" s="51"/>
      <c r="W14" s="38"/>
    </row>
    <row r="15" spans="1:23" ht="17.25" thickBot="1" thickTop="1">
      <c r="A15" s="48"/>
      <c r="B15" s="59"/>
      <c r="C15" s="59"/>
      <c r="D15" s="51"/>
      <c r="E15" s="43"/>
      <c r="F15" s="59"/>
      <c r="G15" s="59"/>
      <c r="H15" s="53"/>
      <c r="I15" s="94"/>
      <c r="J15" s="52"/>
      <c r="K15" s="97"/>
      <c r="L15" s="53"/>
      <c r="M15" s="51"/>
      <c r="N15" s="43"/>
      <c r="O15" s="59"/>
      <c r="P15" s="53"/>
      <c r="Q15" s="94"/>
      <c r="R15" s="52"/>
      <c r="S15" s="100"/>
      <c r="T15" s="55"/>
      <c r="U15" s="50"/>
      <c r="V15" s="51"/>
      <c r="W15" s="38"/>
    </row>
    <row r="16" spans="1:23" ht="17.25" thickBot="1" thickTop="1">
      <c r="A16" s="48"/>
      <c r="B16" s="59"/>
      <c r="C16" s="59"/>
      <c r="D16" s="51"/>
      <c r="E16" s="43"/>
      <c r="F16" s="59"/>
      <c r="G16" s="59"/>
      <c r="H16" s="53"/>
      <c r="I16" s="94"/>
      <c r="J16" s="52"/>
      <c r="K16" s="97"/>
      <c r="L16" s="53"/>
      <c r="M16" s="51"/>
      <c r="N16" s="43"/>
      <c r="O16" s="59"/>
      <c r="P16" s="53"/>
      <c r="Q16" s="94"/>
      <c r="R16" s="52"/>
      <c r="S16" s="100"/>
      <c r="T16" s="55"/>
      <c r="U16" s="50"/>
      <c r="V16" s="51"/>
      <c r="W16" s="38"/>
    </row>
    <row r="17" spans="1:23" ht="17.25" thickBot="1" thickTop="1">
      <c r="A17" s="48"/>
      <c r="B17" s="59"/>
      <c r="C17" s="59"/>
      <c r="D17" s="51"/>
      <c r="E17" s="43"/>
      <c r="F17" s="59"/>
      <c r="G17" s="59"/>
      <c r="H17" s="53"/>
      <c r="I17" s="94"/>
      <c r="J17" s="59"/>
      <c r="K17" s="97"/>
      <c r="L17" s="53"/>
      <c r="M17" s="51"/>
      <c r="N17" s="43"/>
      <c r="O17" s="59"/>
      <c r="P17" s="53"/>
      <c r="Q17" s="94"/>
      <c r="R17" s="52"/>
      <c r="S17" s="100"/>
      <c r="T17" s="55"/>
      <c r="U17" s="50"/>
      <c r="V17" s="51"/>
      <c r="W17" s="38"/>
    </row>
    <row r="18" spans="1:23" ht="17.25" thickBot="1" thickTop="1">
      <c r="A18" s="60"/>
      <c r="B18" s="61"/>
      <c r="C18" s="61"/>
      <c r="D18" s="62"/>
      <c r="E18" s="43"/>
      <c r="F18" s="61"/>
      <c r="G18" s="61"/>
      <c r="H18" s="63"/>
      <c r="I18" s="95"/>
      <c r="J18" s="61"/>
      <c r="K18" s="98"/>
      <c r="L18" s="63"/>
      <c r="M18" s="62"/>
      <c r="N18" s="43"/>
      <c r="O18" s="64"/>
      <c r="P18" s="63"/>
      <c r="Q18" s="95"/>
      <c r="R18" s="65"/>
      <c r="S18" s="101"/>
      <c r="T18" s="66"/>
      <c r="U18" s="67"/>
      <c r="V18" s="62"/>
      <c r="W18" s="39"/>
    </row>
    <row r="19" ht="15.75" thickTop="1"/>
  </sheetData>
  <sheetProtection/>
  <mergeCells count="3">
    <mergeCell ref="A1:B1"/>
    <mergeCell ref="F1:G3"/>
    <mergeCell ref="A2:B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="130" zoomScaleNormal="130" zoomScalePageLayoutView="0" workbookViewId="0" topLeftCell="H1">
      <selection activeCell="T10" sqref="T10"/>
    </sheetView>
  </sheetViews>
  <sheetFormatPr defaultColWidth="9.140625" defaultRowHeight="15"/>
  <cols>
    <col min="2" max="2" width="29.00390625" style="0" customWidth="1"/>
    <col min="4" max="4" width="6.7109375" style="0" customWidth="1"/>
    <col min="5" max="5" width="7.140625" style="0" customWidth="1"/>
    <col min="6" max="6" width="14.00390625" style="0" customWidth="1"/>
    <col min="7" max="7" width="14.8515625" style="0" customWidth="1"/>
    <col min="8" max="8" width="16.8515625" style="0" customWidth="1"/>
    <col min="9" max="9" width="10.57421875" style="0" customWidth="1"/>
    <col min="10" max="10" width="11.57421875" style="0" customWidth="1"/>
    <col min="11" max="11" width="10.421875" style="0" customWidth="1"/>
    <col min="12" max="12" width="15.140625" style="0" customWidth="1"/>
    <col min="13" max="13" width="7.28125" style="0" customWidth="1"/>
    <col min="14" max="14" width="7.140625" style="0" customWidth="1"/>
    <col min="15" max="15" width="10.00390625" style="0" customWidth="1"/>
    <col min="16" max="16" width="12.7109375" style="0" customWidth="1"/>
    <col min="17" max="17" width="10.421875" style="0" customWidth="1"/>
    <col min="18" max="18" width="14.57421875" style="0" customWidth="1"/>
    <col min="19" max="19" width="9.57421875" style="0" customWidth="1"/>
    <col min="20" max="20" width="11.140625" style="0" customWidth="1"/>
    <col min="21" max="21" width="13.8515625" style="0" customWidth="1"/>
    <col min="22" max="22" width="14.7109375" style="0" customWidth="1"/>
  </cols>
  <sheetData>
    <row r="1" spans="1:7" ht="15.75" thickBot="1">
      <c r="A1" s="191" t="s">
        <v>13</v>
      </c>
      <c r="B1" s="192"/>
      <c r="C1" s="1">
        <v>16</v>
      </c>
      <c r="F1" s="199" t="s">
        <v>24</v>
      </c>
      <c r="G1" s="200"/>
    </row>
    <row r="2" spans="1:7" ht="15.75" thickBot="1">
      <c r="A2" s="195" t="s">
        <v>14</v>
      </c>
      <c r="B2" s="196"/>
      <c r="C2" s="1">
        <v>10</v>
      </c>
      <c r="F2" s="200"/>
      <c r="G2" s="200"/>
    </row>
    <row r="3" spans="6:7" ht="15">
      <c r="F3" s="200"/>
      <c r="G3" s="200"/>
    </row>
    <row r="5" spans="1:22" ht="60.75" thickBot="1">
      <c r="A5" s="3" t="s">
        <v>0</v>
      </c>
      <c r="B5" s="3" t="s">
        <v>1</v>
      </c>
      <c r="C5" s="4" t="s">
        <v>19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5" t="s">
        <v>17</v>
      </c>
      <c r="M5" s="5" t="s">
        <v>2</v>
      </c>
      <c r="N5" s="5" t="s">
        <v>3</v>
      </c>
      <c r="O5" s="5" t="s">
        <v>5</v>
      </c>
      <c r="P5" s="5" t="s">
        <v>6</v>
      </c>
      <c r="Q5" s="5" t="s">
        <v>7</v>
      </c>
      <c r="R5" s="5" t="s">
        <v>8</v>
      </c>
      <c r="S5" s="5" t="s">
        <v>9</v>
      </c>
      <c r="T5" s="4" t="s">
        <v>10</v>
      </c>
      <c r="U5" s="4" t="s">
        <v>11</v>
      </c>
      <c r="V5" s="4" t="s">
        <v>12</v>
      </c>
    </row>
    <row r="6" spans="1:31" s="2" customFormat="1" ht="16.5" customHeight="1" thickBot="1">
      <c r="A6" s="179">
        <v>3</v>
      </c>
      <c r="B6" s="176" t="s">
        <v>51</v>
      </c>
      <c r="C6" s="149">
        <v>9</v>
      </c>
      <c r="D6" s="150">
        <v>1</v>
      </c>
      <c r="E6" s="150">
        <v>30</v>
      </c>
      <c r="F6" s="151">
        <v>0.4263888888888889</v>
      </c>
      <c r="G6" s="151">
        <v>0.5045949074074074</v>
      </c>
      <c r="H6" s="152">
        <f>G6-F6</f>
        <v>0.07820601851851855</v>
      </c>
      <c r="I6" s="153">
        <f>E6/(SECOND(H6)+MINUTE(H6)*60+HOUR(H6)*3600)*3600</f>
        <v>15.983424596714517</v>
      </c>
      <c r="J6" s="151">
        <v>0.5164699074074074</v>
      </c>
      <c r="K6" s="154">
        <f>J6-G6</f>
        <v>0.011874999999999969</v>
      </c>
      <c r="L6" s="152">
        <f>J6+0.0277778</f>
        <v>0.5442477074074074</v>
      </c>
      <c r="M6" s="150">
        <v>2</v>
      </c>
      <c r="N6" s="150">
        <v>15</v>
      </c>
      <c r="O6" s="155">
        <v>0.5833333333333334</v>
      </c>
      <c r="P6" s="152">
        <f>O6-L6</f>
        <v>0.039085625925926015</v>
      </c>
      <c r="Q6" s="153">
        <f>N6/(SECOND(P6)+MINUTE(P6)*60+HOUR(P6)*3600)*3600</f>
        <v>15.990524133846609</v>
      </c>
      <c r="R6" s="151">
        <v>0.6029976851851852</v>
      </c>
      <c r="S6" s="154">
        <f>R6-O6</f>
        <v>0.01966435185185178</v>
      </c>
      <c r="T6" s="156">
        <f>(E6+N6)/(SECOND(H6)+MINUTE(H6)*60+HOUR(H6)*3600+SECOND(P6)+MINUTE(P6)*60+HOUR(P6)*3600)*3600</f>
        <v>15.985790408525753</v>
      </c>
      <c r="U6" s="150">
        <v>42</v>
      </c>
      <c r="V6" s="157">
        <f>(T6*2-$C$2)*100/U6</f>
        <v>52.31328765964645</v>
      </c>
      <c r="W6" s="179">
        <v>3</v>
      </c>
      <c r="X6" s="7"/>
      <c r="Y6" s="7"/>
      <c r="Z6" s="7"/>
      <c r="AA6" s="7"/>
      <c r="AB6" s="7"/>
      <c r="AC6" s="7"/>
      <c r="AD6" s="7"/>
      <c r="AE6" s="7"/>
    </row>
    <row r="7" spans="1:23" ht="16.5" thickBot="1" thickTop="1">
      <c r="A7" s="180">
        <v>1</v>
      </c>
      <c r="B7" s="177" t="s">
        <v>52</v>
      </c>
      <c r="C7" s="139">
        <v>10</v>
      </c>
      <c r="D7" s="158">
        <v>1</v>
      </c>
      <c r="E7" s="158">
        <v>30</v>
      </c>
      <c r="F7" s="159">
        <v>0.4277777777777778</v>
      </c>
      <c r="G7" s="159">
        <v>0.5061111111111111</v>
      </c>
      <c r="H7" s="160">
        <f>G7-F7</f>
        <v>0.07833333333333325</v>
      </c>
      <c r="I7" s="161">
        <f>E7/(SECOND(H7)+MINUTE(H7)*60+HOUR(H7)*3600)*3600</f>
        <v>15.957446808510639</v>
      </c>
      <c r="J7" s="159">
        <v>0.5182407407407407</v>
      </c>
      <c r="K7" s="162">
        <f>J7-G7</f>
        <v>0.012129629629629601</v>
      </c>
      <c r="L7" s="160">
        <f>J7+0.0277778</f>
        <v>0.5460185407407406</v>
      </c>
      <c r="M7" s="158">
        <v>2</v>
      </c>
      <c r="N7" s="150">
        <v>15</v>
      </c>
      <c r="O7" s="163">
        <v>0.5850578703703704</v>
      </c>
      <c r="P7" s="160">
        <f>O7-L7</f>
        <v>0.03903932962962975</v>
      </c>
      <c r="Q7" s="161">
        <f>N7/(SECOND(P7)+MINUTE(P7)*60+HOUR(P7)*3600)*3600</f>
        <v>16.00948710346872</v>
      </c>
      <c r="R7" s="159">
        <v>0.6037731481481482</v>
      </c>
      <c r="S7" s="162">
        <f>R7-O7</f>
        <v>0.018715277777777817</v>
      </c>
      <c r="T7" s="164">
        <f>(E7+N7)/(SECOND(H7)+MINUTE(H7)*60+HOUR(H7)*3600+SECOND(P7)+MINUTE(P7)*60+HOUR(P7)*3600)*3600</f>
        <v>15.974755941228675</v>
      </c>
      <c r="U7" s="158">
        <v>40</v>
      </c>
      <c r="V7" s="165">
        <f>(T7*2-$C$2)*100/U7</f>
        <v>54.873779706143374</v>
      </c>
      <c r="W7" s="180">
        <v>1</v>
      </c>
    </row>
    <row r="8" spans="1:23" ht="16.5" thickBot="1" thickTop="1">
      <c r="A8" s="180">
        <v>2</v>
      </c>
      <c r="B8" s="177" t="s">
        <v>53</v>
      </c>
      <c r="C8" s="139">
        <v>11</v>
      </c>
      <c r="D8" s="158">
        <v>1</v>
      </c>
      <c r="E8" s="158">
        <v>30</v>
      </c>
      <c r="F8" s="159">
        <v>0.4277777777777778</v>
      </c>
      <c r="G8" s="159">
        <v>0.5060648148148148</v>
      </c>
      <c r="H8" s="160">
        <f>G8-F8</f>
        <v>0.07828703703703699</v>
      </c>
      <c r="I8" s="161">
        <f>E8/(SECOND(H8)+MINUTE(H8)*60+HOUR(H8)*3600)*3600</f>
        <v>15.966883500887048</v>
      </c>
      <c r="J8" s="159">
        <v>0.5173263888888889</v>
      </c>
      <c r="K8" s="162">
        <f>J8-G8</f>
        <v>0.011261574074074132</v>
      </c>
      <c r="L8" s="160">
        <f>J8+0.0277778</f>
        <v>0.5451041888888889</v>
      </c>
      <c r="M8" s="158">
        <v>2</v>
      </c>
      <c r="N8" s="150">
        <v>15</v>
      </c>
      <c r="O8" s="163">
        <v>0.5847569444444444</v>
      </c>
      <c r="P8" s="160">
        <f>O8-L8</f>
        <v>0.039652755555555474</v>
      </c>
      <c r="Q8" s="161">
        <f>N8/(SECOND(P8)+MINUTE(P8)*60+HOUR(P8)*3600)*3600</f>
        <v>15.761821366024519</v>
      </c>
      <c r="R8" s="159">
        <v>0.6035069444444444</v>
      </c>
      <c r="S8" s="162">
        <f>R8-O8</f>
        <v>0.018750000000000044</v>
      </c>
      <c r="T8" s="164">
        <f>(E8+N8)/(SECOND(H8)+MINUTE(H8)*60+HOUR(H8)*3600+SECOND(P8)+MINUTE(P8)*60+HOUR(P8)*3600)*3600</f>
        <v>15.89793915603533</v>
      </c>
      <c r="U8" s="158">
        <v>40</v>
      </c>
      <c r="V8" s="165">
        <f>(T8*2-$C$2)*100/U8</f>
        <v>54.489695780176646</v>
      </c>
      <c r="W8" s="180">
        <v>2</v>
      </c>
    </row>
    <row r="9" spans="1:24" ht="15.75" thickTop="1">
      <c r="A9" s="183">
        <v>4</v>
      </c>
      <c r="B9" s="178" t="s">
        <v>54</v>
      </c>
      <c r="C9" s="166">
        <v>12</v>
      </c>
      <c r="D9" s="167">
        <v>1</v>
      </c>
      <c r="E9" s="167">
        <v>30</v>
      </c>
      <c r="F9" s="168">
        <v>0.4277777777777778</v>
      </c>
      <c r="G9" s="168">
        <v>0.5061342592592593</v>
      </c>
      <c r="H9" s="169">
        <f>G9-F9</f>
        <v>0.07835648148148144</v>
      </c>
      <c r="I9" s="170">
        <f>E9/(SECOND(H9)+MINUTE(H9)*60+HOUR(H9)*3600)*3600</f>
        <v>15.952732644017726</v>
      </c>
      <c r="J9" s="168">
        <v>0.5187268518518519</v>
      </c>
      <c r="K9" s="171">
        <f>J9-G9</f>
        <v>0.0125925925925926</v>
      </c>
      <c r="L9" s="169">
        <f>J9+0.0277778</f>
        <v>0.5465046518518518</v>
      </c>
      <c r="M9" s="167">
        <v>2</v>
      </c>
      <c r="N9" s="172">
        <v>15</v>
      </c>
      <c r="O9" s="173">
        <v>0.5852083333333333</v>
      </c>
      <c r="P9" s="169">
        <f>O9-L9</f>
        <v>0.03870368148148151</v>
      </c>
      <c r="Q9" s="170">
        <f>N9/(SECOND(P9)+MINUTE(P9)*60+HOUR(P9)*3600)*3600</f>
        <v>16.148325358851675</v>
      </c>
      <c r="R9" s="168">
        <v>0.6039351851851852</v>
      </c>
      <c r="S9" s="171">
        <f>R9-O9</f>
        <v>0.018726851851851856</v>
      </c>
      <c r="T9" s="174">
        <f>(E9+N9)/(SECOND(H9)+MINUTE(H9)*60+HOUR(H9)*3600+SECOND(P9)+MINUTE(P9)*60+HOUR(P9)*3600)*3600</f>
        <v>16.017401621514733</v>
      </c>
      <c r="U9" s="167">
        <v>37</v>
      </c>
      <c r="V9" s="175">
        <f>(T9*2-$C$2)*100/U9</f>
        <v>59.55352227845801</v>
      </c>
      <c r="W9" s="181" t="s">
        <v>39</v>
      </c>
      <c r="X9" t="s">
        <v>40</v>
      </c>
    </row>
    <row r="10" spans="1:25" ht="15.75">
      <c r="A10" s="137"/>
      <c r="B10" s="127"/>
      <c r="C10" s="127"/>
      <c r="D10" s="128"/>
      <c r="E10" s="128"/>
      <c r="F10" s="129"/>
      <c r="G10" s="129"/>
      <c r="H10" s="130"/>
      <c r="I10" s="182"/>
      <c r="J10" s="129"/>
      <c r="K10" s="130"/>
      <c r="L10" s="130"/>
      <c r="M10" s="128"/>
      <c r="N10" s="128"/>
      <c r="O10" s="138"/>
      <c r="P10" s="130"/>
      <c r="Q10" s="182"/>
      <c r="R10" s="129"/>
      <c r="S10" s="130"/>
      <c r="T10" s="133"/>
      <c r="U10" s="128"/>
      <c r="V10" s="128"/>
      <c r="W10" s="18"/>
      <c r="X10" s="7"/>
      <c r="Y10" s="7"/>
    </row>
    <row r="11" spans="1:25" ht="15.75">
      <c r="A11" s="137"/>
      <c r="B11" s="127"/>
      <c r="C11" s="127"/>
      <c r="D11" s="128"/>
      <c r="E11" s="128"/>
      <c r="F11" s="129"/>
      <c r="G11" s="129"/>
      <c r="H11" s="130"/>
      <c r="I11" s="182"/>
      <c r="J11" s="129"/>
      <c r="K11" s="130"/>
      <c r="L11" s="130"/>
      <c r="M11" s="128"/>
      <c r="N11" s="128"/>
      <c r="O11" s="138"/>
      <c r="P11" s="130"/>
      <c r="Q11" s="182"/>
      <c r="R11" s="129"/>
      <c r="S11" s="130"/>
      <c r="T11" s="133"/>
      <c r="U11" s="128"/>
      <c r="V11" s="128"/>
      <c r="W11" s="18"/>
      <c r="X11" s="7"/>
      <c r="Y11" s="7"/>
    </row>
    <row r="12" spans="1:25" ht="15.75">
      <c r="A12" s="137"/>
      <c r="B12" s="127"/>
      <c r="C12" s="127"/>
      <c r="D12" s="128"/>
      <c r="E12" s="128"/>
      <c r="F12" s="129"/>
      <c r="G12" s="129"/>
      <c r="H12" s="130"/>
      <c r="I12" s="182"/>
      <c r="J12" s="129"/>
      <c r="K12" s="130"/>
      <c r="L12" s="130"/>
      <c r="M12" s="128"/>
      <c r="N12" s="128"/>
      <c r="O12" s="138"/>
      <c r="P12" s="130"/>
      <c r="Q12" s="182"/>
      <c r="R12" s="129"/>
      <c r="S12" s="130"/>
      <c r="T12" s="133"/>
      <c r="U12" s="128"/>
      <c r="V12" s="128"/>
      <c r="W12" s="18"/>
      <c r="X12" s="7"/>
      <c r="Y12" s="7"/>
    </row>
    <row r="13" spans="1:25" ht="15.75">
      <c r="A13" s="137"/>
      <c r="B13" s="127"/>
      <c r="C13" s="127"/>
      <c r="D13" s="128"/>
      <c r="E13" s="128"/>
      <c r="F13" s="129"/>
      <c r="G13" s="129"/>
      <c r="H13" s="130"/>
      <c r="I13" s="182"/>
      <c r="J13" s="129"/>
      <c r="K13" s="130"/>
      <c r="L13" s="130"/>
      <c r="M13" s="128"/>
      <c r="N13" s="128"/>
      <c r="O13" s="138"/>
      <c r="P13" s="130"/>
      <c r="Q13" s="182"/>
      <c r="R13" s="129"/>
      <c r="S13" s="130"/>
      <c r="T13" s="133"/>
      <c r="U13" s="128"/>
      <c r="V13" s="128"/>
      <c r="W13" s="18"/>
      <c r="X13" s="7"/>
      <c r="Y13" s="7"/>
    </row>
    <row r="14" spans="1:25" ht="15.75">
      <c r="A14" s="137"/>
      <c r="B14" s="127"/>
      <c r="C14" s="127"/>
      <c r="D14" s="128"/>
      <c r="E14" s="128"/>
      <c r="F14" s="129"/>
      <c r="G14" s="129"/>
      <c r="H14" s="130"/>
      <c r="I14" s="182"/>
      <c r="J14" s="129"/>
      <c r="K14" s="130"/>
      <c r="L14" s="130"/>
      <c r="M14" s="128"/>
      <c r="N14" s="128"/>
      <c r="O14" s="138"/>
      <c r="P14" s="130"/>
      <c r="Q14" s="182"/>
      <c r="R14" s="129"/>
      <c r="S14" s="130"/>
      <c r="T14" s="133"/>
      <c r="U14" s="128"/>
      <c r="V14" s="128"/>
      <c r="W14" s="18"/>
      <c r="X14" s="7"/>
      <c r="Y14" s="7"/>
    </row>
    <row r="15" spans="1:25" ht="15.75">
      <c r="A15" s="137"/>
      <c r="B15" s="127"/>
      <c r="C15" s="127"/>
      <c r="D15" s="128"/>
      <c r="E15" s="128"/>
      <c r="F15" s="129"/>
      <c r="G15" s="129"/>
      <c r="H15" s="130"/>
      <c r="I15" s="182"/>
      <c r="J15" s="129"/>
      <c r="K15" s="130"/>
      <c r="L15" s="130"/>
      <c r="M15" s="128"/>
      <c r="N15" s="128"/>
      <c r="O15" s="138"/>
      <c r="P15" s="130"/>
      <c r="Q15" s="182"/>
      <c r="R15" s="129"/>
      <c r="S15" s="130"/>
      <c r="T15" s="133"/>
      <c r="U15" s="128"/>
      <c r="V15" s="128"/>
      <c r="W15" s="7"/>
      <c r="X15" s="7"/>
      <c r="Y15" s="7"/>
    </row>
    <row r="16" spans="1:25" ht="15.75">
      <c r="A16" s="137"/>
      <c r="B16" s="127"/>
      <c r="C16" s="127"/>
      <c r="D16" s="128"/>
      <c r="E16" s="128"/>
      <c r="F16" s="129"/>
      <c r="G16" s="129"/>
      <c r="H16" s="130"/>
      <c r="I16" s="182"/>
      <c r="J16" s="129"/>
      <c r="K16" s="130"/>
      <c r="L16" s="130"/>
      <c r="M16" s="128"/>
      <c r="N16" s="128"/>
      <c r="O16" s="138"/>
      <c r="P16" s="130"/>
      <c r="Q16" s="182"/>
      <c r="R16" s="129"/>
      <c r="S16" s="130"/>
      <c r="T16" s="133"/>
      <c r="U16" s="128"/>
      <c r="V16" s="128"/>
      <c r="W16" s="7"/>
      <c r="X16" s="7"/>
      <c r="Y16" s="7"/>
    </row>
    <row r="17" spans="1:25" ht="15.75">
      <c r="A17" s="137"/>
      <c r="B17" s="127"/>
      <c r="C17" s="127"/>
      <c r="D17" s="128"/>
      <c r="E17" s="128"/>
      <c r="F17" s="129"/>
      <c r="G17" s="129"/>
      <c r="H17" s="130"/>
      <c r="I17" s="182"/>
      <c r="J17" s="129"/>
      <c r="K17" s="130"/>
      <c r="L17" s="130"/>
      <c r="M17" s="128"/>
      <c r="N17" s="128"/>
      <c r="O17" s="138"/>
      <c r="P17" s="130"/>
      <c r="Q17" s="182"/>
      <c r="R17" s="129"/>
      <c r="S17" s="130"/>
      <c r="T17" s="133"/>
      <c r="U17" s="128"/>
      <c r="V17" s="128"/>
      <c r="W17" s="7"/>
      <c r="X17" s="7"/>
      <c r="Y17" s="7"/>
    </row>
    <row r="18" spans="1:25" ht="15.75">
      <c r="A18" s="137"/>
      <c r="B18" s="127"/>
      <c r="C18" s="127"/>
      <c r="D18" s="128"/>
      <c r="E18" s="128"/>
      <c r="F18" s="129"/>
      <c r="G18" s="129"/>
      <c r="H18" s="130"/>
      <c r="I18" s="182"/>
      <c r="J18" s="129"/>
      <c r="K18" s="130"/>
      <c r="L18" s="130"/>
      <c r="M18" s="128"/>
      <c r="N18" s="128"/>
      <c r="O18" s="138"/>
      <c r="P18" s="130"/>
      <c r="Q18" s="182"/>
      <c r="R18" s="129"/>
      <c r="S18" s="130"/>
      <c r="T18" s="133"/>
      <c r="U18" s="128"/>
      <c r="V18" s="128"/>
      <c r="W18" s="7"/>
      <c r="X18" s="7"/>
      <c r="Y18" s="7"/>
    </row>
    <row r="19" spans="1:25" ht="15.75">
      <c r="A19" s="137"/>
      <c r="B19" s="127"/>
      <c r="C19" s="127"/>
      <c r="D19" s="128"/>
      <c r="E19" s="128"/>
      <c r="F19" s="129"/>
      <c r="G19" s="129"/>
      <c r="H19" s="130"/>
      <c r="I19" s="182"/>
      <c r="J19" s="129"/>
      <c r="K19" s="130"/>
      <c r="L19" s="130"/>
      <c r="M19" s="128"/>
      <c r="N19" s="128"/>
      <c r="O19" s="138"/>
      <c r="P19" s="130"/>
      <c r="Q19" s="182"/>
      <c r="R19" s="129"/>
      <c r="S19" s="130"/>
      <c r="T19" s="133"/>
      <c r="U19" s="128"/>
      <c r="V19" s="128"/>
      <c r="W19" s="7"/>
      <c r="X19" s="7"/>
      <c r="Y19" s="7"/>
    </row>
    <row r="20" spans="1:25" ht="15.75">
      <c r="A20" s="137"/>
      <c r="B20" s="127"/>
      <c r="C20" s="127"/>
      <c r="D20" s="128"/>
      <c r="E20" s="128"/>
      <c r="F20" s="129"/>
      <c r="G20" s="129"/>
      <c r="H20" s="130"/>
      <c r="I20" s="182"/>
      <c r="J20" s="129"/>
      <c r="K20" s="130"/>
      <c r="L20" s="130"/>
      <c r="M20" s="128"/>
      <c r="N20" s="128"/>
      <c r="O20" s="138"/>
      <c r="P20" s="130"/>
      <c r="Q20" s="182"/>
      <c r="R20" s="129"/>
      <c r="S20" s="130"/>
      <c r="T20" s="133"/>
      <c r="U20" s="128"/>
      <c r="V20" s="128"/>
      <c r="W20" s="7"/>
      <c r="X20" s="7"/>
      <c r="Y20" s="7"/>
    </row>
    <row r="21" spans="1:25" ht="15.75">
      <c r="A21" s="137"/>
      <c r="B21" s="127"/>
      <c r="C21" s="127"/>
      <c r="D21" s="128"/>
      <c r="E21" s="128"/>
      <c r="F21" s="129"/>
      <c r="G21" s="129"/>
      <c r="H21" s="130"/>
      <c r="I21" s="182"/>
      <c r="J21" s="129"/>
      <c r="K21" s="130"/>
      <c r="L21" s="130"/>
      <c r="M21" s="128"/>
      <c r="N21" s="128"/>
      <c r="O21" s="138"/>
      <c r="P21" s="130"/>
      <c r="Q21" s="182"/>
      <c r="R21" s="129"/>
      <c r="S21" s="130"/>
      <c r="T21" s="133"/>
      <c r="U21" s="128"/>
      <c r="V21" s="128"/>
      <c r="W21" s="7"/>
      <c r="X21" s="7"/>
      <c r="Y21" s="7"/>
    </row>
    <row r="22" spans="1:25" ht="15.75">
      <c r="A22" s="137"/>
      <c r="B22" s="127"/>
      <c r="C22" s="127"/>
      <c r="D22" s="128"/>
      <c r="E22" s="128"/>
      <c r="F22" s="129"/>
      <c r="G22" s="129"/>
      <c r="H22" s="130"/>
      <c r="I22" s="182"/>
      <c r="J22" s="129"/>
      <c r="K22" s="130"/>
      <c r="L22" s="130"/>
      <c r="M22" s="128"/>
      <c r="N22" s="128"/>
      <c r="O22" s="138"/>
      <c r="P22" s="130"/>
      <c r="Q22" s="182"/>
      <c r="R22" s="129"/>
      <c r="S22" s="130"/>
      <c r="T22" s="133"/>
      <c r="U22" s="128"/>
      <c r="V22" s="128"/>
      <c r="W22" s="7"/>
      <c r="X22" s="7"/>
      <c r="Y22" s="7"/>
    </row>
    <row r="23" spans="1:25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</sheetData>
  <sheetProtection/>
  <mergeCells count="3">
    <mergeCell ref="A1:B1"/>
    <mergeCell ref="F1:G3"/>
    <mergeCell ref="A2:B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E1">
      <selection activeCell="O18" sqref="O18"/>
    </sheetView>
  </sheetViews>
  <sheetFormatPr defaultColWidth="9.140625" defaultRowHeight="15"/>
  <cols>
    <col min="2" max="2" width="39.8515625" style="0" customWidth="1"/>
    <col min="3" max="3" width="9.00390625" style="0" customWidth="1"/>
    <col min="4" max="4" width="7.7109375" style="0" customWidth="1"/>
    <col min="5" max="5" width="8.00390625" style="0" customWidth="1"/>
    <col min="6" max="6" width="12.7109375" style="0" customWidth="1"/>
    <col min="7" max="7" width="13.7109375" style="0" customWidth="1"/>
    <col min="8" max="8" width="11.8515625" style="0" customWidth="1"/>
    <col min="9" max="9" width="15.57421875" style="0" customWidth="1"/>
    <col min="10" max="10" width="9.8515625" style="0" customWidth="1"/>
    <col min="11" max="11" width="21.421875" style="0" customWidth="1"/>
    <col min="12" max="12" width="10.7109375" style="0" customWidth="1"/>
    <col min="13" max="14" width="16.140625" style="0" customWidth="1"/>
    <col min="15" max="15" width="23.28125" style="0" customWidth="1"/>
    <col min="16" max="19" width="16.140625" style="0" customWidth="1"/>
  </cols>
  <sheetData>
    <row r="1" spans="1:7" ht="15.75" thickBot="1">
      <c r="A1" s="191" t="s">
        <v>13</v>
      </c>
      <c r="B1" s="192"/>
      <c r="C1" s="1" t="s">
        <v>26</v>
      </c>
      <c r="F1" s="201" t="s">
        <v>25</v>
      </c>
      <c r="G1" s="202"/>
    </row>
    <row r="2" spans="1:12" ht="15.75" thickBot="1">
      <c r="A2" s="195" t="s">
        <v>14</v>
      </c>
      <c r="B2" s="196"/>
      <c r="C2" s="1">
        <v>10</v>
      </c>
      <c r="F2" s="202"/>
      <c r="G2" s="202"/>
      <c r="L2" s="107">
        <v>0.006944444444444444</v>
      </c>
    </row>
    <row r="3" spans="6:15" ht="15">
      <c r="F3" s="202"/>
      <c r="G3" s="202"/>
      <c r="H3" s="7"/>
      <c r="I3" s="7"/>
      <c r="J3" s="7"/>
      <c r="K3" s="7"/>
      <c r="L3" s="7"/>
      <c r="M3" s="7"/>
      <c r="N3" s="7"/>
      <c r="O3" s="7"/>
    </row>
    <row r="4" spans="1:15" ht="27" thickBot="1">
      <c r="A4" s="13"/>
      <c r="B4" s="14"/>
      <c r="C4" s="15"/>
      <c r="D4" s="7"/>
      <c r="E4" s="7"/>
      <c r="F4" s="16"/>
      <c r="G4" s="16"/>
      <c r="H4" s="16"/>
      <c r="I4" s="17"/>
      <c r="J4" s="16"/>
      <c r="K4" s="16"/>
      <c r="L4" s="16"/>
      <c r="M4" s="16"/>
      <c r="N4" s="16"/>
      <c r="O4" s="16"/>
    </row>
    <row r="5" spans="1:15" ht="45.75" thickBot="1">
      <c r="A5" s="3" t="s">
        <v>0</v>
      </c>
      <c r="B5" s="3" t="s">
        <v>1</v>
      </c>
      <c r="C5" s="4" t="s">
        <v>19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5" t="s">
        <v>17</v>
      </c>
      <c r="M5" s="4" t="s">
        <v>10</v>
      </c>
      <c r="N5" s="106" t="s">
        <v>27</v>
      </c>
      <c r="O5" s="105" t="s">
        <v>21</v>
      </c>
    </row>
    <row r="6" spans="1:16" s="33" customFormat="1" ht="20.25" thickBot="1" thickTop="1">
      <c r="A6" s="35"/>
      <c r="B6" s="212" t="s">
        <v>28</v>
      </c>
      <c r="C6" s="149">
        <v>2</v>
      </c>
      <c r="D6" s="150">
        <v>1</v>
      </c>
      <c r="E6" s="150">
        <v>30</v>
      </c>
      <c r="F6" s="151">
        <v>0.41805555555555557</v>
      </c>
      <c r="G6" s="151">
        <v>0.4807986111111111</v>
      </c>
      <c r="H6" s="152">
        <f>G6-F6</f>
        <v>0.06274305555555554</v>
      </c>
      <c r="I6" s="153">
        <f>E6/(SECOND(H6)+MINUTE(H6)*60+HOUR(H6)*3600)*3600</f>
        <v>19.92252351964582</v>
      </c>
      <c r="J6" s="151">
        <v>0.507800925925926</v>
      </c>
      <c r="K6" s="154">
        <f>J6-G6</f>
        <v>0.027002314814814854</v>
      </c>
      <c r="L6" s="152">
        <f>G6+L$2</f>
        <v>0.4877430555555555</v>
      </c>
      <c r="M6" s="156" t="e">
        <f>(60)/(SECOND(N6)+MINUTE(N6)*60+HOUR(N6)*3600)*3600</f>
        <v>#NUM!</v>
      </c>
      <c r="N6" s="203">
        <f>H6+H7</f>
        <v>-0.425</v>
      </c>
      <c r="O6" s="204" t="s">
        <v>66</v>
      </c>
      <c r="P6" s="205" t="s">
        <v>36</v>
      </c>
    </row>
    <row r="7" spans="1:16" s="33" customFormat="1" ht="20.25" thickBot="1" thickTop="1">
      <c r="A7" s="36"/>
      <c r="B7" s="213" t="s">
        <v>29</v>
      </c>
      <c r="C7" s="139">
        <v>2</v>
      </c>
      <c r="D7" s="158">
        <v>1</v>
      </c>
      <c r="E7" s="158">
        <v>30</v>
      </c>
      <c r="F7" s="159">
        <f>L6</f>
        <v>0.4877430555555555</v>
      </c>
      <c r="G7" s="159"/>
      <c r="H7" s="160">
        <f aca="true" t="shared" si="0" ref="H7:H14">G7-F7</f>
        <v>-0.4877430555555555</v>
      </c>
      <c r="I7" s="161" t="e">
        <f aca="true" t="shared" si="1" ref="I7:I14">E7/(SECOND(H7)+MINUTE(H7)*60+HOUR(H7)*3600)*3600</f>
        <v>#NUM!</v>
      </c>
      <c r="J7" s="159"/>
      <c r="K7" s="162">
        <f aca="true" t="shared" si="2" ref="K7:K14">J7-G7</f>
        <v>0</v>
      </c>
      <c r="L7" s="152">
        <f aca="true" t="shared" si="3" ref="L7:L14">G7+L$2</f>
        <v>0.006944444444444444</v>
      </c>
      <c r="M7" s="156"/>
      <c r="N7" s="203"/>
      <c r="O7" s="206"/>
      <c r="P7" s="205"/>
    </row>
    <row r="8" spans="1:16" s="33" customFormat="1" ht="20.25" thickBot="1" thickTop="1">
      <c r="A8" s="36"/>
      <c r="B8" s="213" t="s">
        <v>62</v>
      </c>
      <c r="C8" s="139">
        <v>3</v>
      </c>
      <c r="D8" s="158">
        <v>1</v>
      </c>
      <c r="E8" s="158">
        <v>30</v>
      </c>
      <c r="F8" s="159">
        <v>0.41944444444444445</v>
      </c>
      <c r="G8" s="159">
        <v>0.4659259259259259</v>
      </c>
      <c r="H8" s="160">
        <f t="shared" si="0"/>
        <v>0.04648148148148146</v>
      </c>
      <c r="I8" s="161">
        <f t="shared" si="1"/>
        <v>26.892430278884465</v>
      </c>
      <c r="J8" s="159">
        <v>0.48940972222222223</v>
      </c>
      <c r="K8" s="162">
        <f t="shared" si="2"/>
        <v>0.023483796296296322</v>
      </c>
      <c r="L8" s="152">
        <f t="shared" si="3"/>
        <v>0.47287037037037033</v>
      </c>
      <c r="M8" s="156">
        <f aca="true" t="shared" si="4" ref="M8:M14">(60)/(SECOND(N8)+MINUTE(N8)*60+HOUR(N8)*3600)*3600</f>
        <v>28.125</v>
      </c>
      <c r="N8" s="203">
        <f>H8+H9</f>
        <v>0.08888888888888896</v>
      </c>
      <c r="O8" s="206" t="s">
        <v>35</v>
      </c>
      <c r="P8" s="205"/>
    </row>
    <row r="9" spans="1:16" s="33" customFormat="1" ht="20.25" thickBot="1" thickTop="1">
      <c r="A9" s="36"/>
      <c r="B9" s="213" t="s">
        <v>63</v>
      </c>
      <c r="C9" s="139">
        <v>3</v>
      </c>
      <c r="D9" s="158">
        <v>1</v>
      </c>
      <c r="E9" s="158">
        <v>30</v>
      </c>
      <c r="F9" s="159">
        <f>L8</f>
        <v>0.47287037037037033</v>
      </c>
      <c r="G9" s="159">
        <v>0.5152777777777778</v>
      </c>
      <c r="H9" s="160">
        <f t="shared" si="0"/>
        <v>0.042407407407407505</v>
      </c>
      <c r="I9" s="161">
        <f t="shared" si="1"/>
        <v>29.475982532751093</v>
      </c>
      <c r="J9" s="159"/>
      <c r="K9" s="162">
        <f t="shared" si="2"/>
        <v>-0.5152777777777778</v>
      </c>
      <c r="L9" s="152">
        <f t="shared" si="3"/>
        <v>0.5222222222222223</v>
      </c>
      <c r="M9" s="156"/>
      <c r="N9" s="203"/>
      <c r="O9" s="206"/>
      <c r="P9" s="205"/>
    </row>
    <row r="10" spans="1:16" s="34" customFormat="1" ht="20.25" thickBot="1" thickTop="1">
      <c r="A10" s="36"/>
      <c r="B10" s="213" t="s">
        <v>64</v>
      </c>
      <c r="C10" s="139">
        <v>4</v>
      </c>
      <c r="D10" s="158">
        <v>1</v>
      </c>
      <c r="E10" s="158">
        <v>30</v>
      </c>
      <c r="F10" s="159">
        <v>0.42083333333333334</v>
      </c>
      <c r="G10" s="159" t="e">
        <f>-снят по с. Желания</f>
        <v>#NAME?</v>
      </c>
      <c r="H10" s="160" t="e">
        <f t="shared" si="0"/>
        <v>#NAME?</v>
      </c>
      <c r="I10" s="161" t="e">
        <f t="shared" si="1"/>
        <v>#NAME?</v>
      </c>
      <c r="J10" s="159"/>
      <c r="K10" s="162" t="e">
        <f t="shared" si="2"/>
        <v>#NAME?</v>
      </c>
      <c r="L10" s="152" t="e">
        <f t="shared" si="3"/>
        <v>#NAME?</v>
      </c>
      <c r="M10" s="156" t="e">
        <f t="shared" si="4"/>
        <v>#NAME?</v>
      </c>
      <c r="N10" s="203" t="e">
        <f>H10+H11</f>
        <v>#NAME?</v>
      </c>
      <c r="O10" s="206" t="s">
        <v>38</v>
      </c>
      <c r="P10" s="207" t="s">
        <v>37</v>
      </c>
    </row>
    <row r="11" spans="1:16" s="34" customFormat="1" ht="20.25" thickBot="1" thickTop="1">
      <c r="A11" s="36"/>
      <c r="B11" s="213" t="s">
        <v>65</v>
      </c>
      <c r="C11" s="139">
        <v>6</v>
      </c>
      <c r="D11" s="158">
        <v>1</v>
      </c>
      <c r="E11" s="158">
        <v>30</v>
      </c>
      <c r="F11" s="159">
        <v>0.4222222222222222</v>
      </c>
      <c r="G11" s="159">
        <v>0.4698263888888889</v>
      </c>
      <c r="H11" s="160">
        <f t="shared" si="0"/>
        <v>0.04760416666666667</v>
      </c>
      <c r="I11" s="161">
        <f t="shared" si="1"/>
        <v>26.2582056892779</v>
      </c>
      <c r="J11" s="159">
        <v>0.4948032407407407</v>
      </c>
      <c r="K11" s="162">
        <f t="shared" si="2"/>
        <v>0.024976851851851833</v>
      </c>
      <c r="L11" s="152">
        <f t="shared" si="3"/>
        <v>0.4767708333333333</v>
      </c>
      <c r="M11" s="156"/>
      <c r="N11" s="203"/>
      <c r="O11" s="206"/>
      <c r="P11" s="207"/>
    </row>
    <row r="12" spans="1:16" s="34" customFormat="1" ht="20.25" thickBot="1" thickTop="1">
      <c r="A12" s="36"/>
      <c r="B12" s="213" t="s">
        <v>30</v>
      </c>
      <c r="C12" s="139">
        <v>6</v>
      </c>
      <c r="D12" s="158">
        <v>1</v>
      </c>
      <c r="E12" s="158">
        <v>30</v>
      </c>
      <c r="F12" s="159">
        <f>L11</f>
        <v>0.4767708333333333</v>
      </c>
      <c r="G12" s="159">
        <v>0.5347106481481482</v>
      </c>
      <c r="H12" s="160">
        <f t="shared" si="0"/>
        <v>0.05793981481481486</v>
      </c>
      <c r="I12" s="161">
        <f t="shared" si="1"/>
        <v>21.574111066719937</v>
      </c>
      <c r="J12" s="159">
        <v>0.5565046296296297</v>
      </c>
      <c r="K12" s="162">
        <f t="shared" si="2"/>
        <v>0.021793981481481484</v>
      </c>
      <c r="L12" s="152">
        <f t="shared" si="3"/>
        <v>0.5416550925925926</v>
      </c>
      <c r="M12" s="156">
        <f>(60)/(SECOND(N12)+MINUTE(N12)*60+HOUR(N12)*3600)*3600</f>
        <v>23.68680776400921</v>
      </c>
      <c r="N12" s="203">
        <f>H11+H12</f>
        <v>0.10554398148148153</v>
      </c>
      <c r="O12" s="206">
        <v>1</v>
      </c>
      <c r="P12" s="207"/>
    </row>
    <row r="13" spans="1:16" s="34" customFormat="1" ht="20.25" thickBot="1" thickTop="1">
      <c r="A13" s="36"/>
      <c r="B13" s="213" t="s">
        <v>31</v>
      </c>
      <c r="C13" s="139">
        <v>7</v>
      </c>
      <c r="D13" s="158">
        <v>1</v>
      </c>
      <c r="E13" s="158">
        <v>30</v>
      </c>
      <c r="F13" s="159">
        <v>0.4236111111111111</v>
      </c>
      <c r="G13" s="159">
        <v>0.5014930555555556</v>
      </c>
      <c r="H13" s="160">
        <f t="shared" si="0"/>
        <v>0.07788194444444446</v>
      </c>
      <c r="I13" s="161">
        <f t="shared" si="1"/>
        <v>16.049933125278645</v>
      </c>
      <c r="J13" s="159">
        <v>0.5283680555555555</v>
      </c>
      <c r="K13" s="162">
        <f t="shared" si="2"/>
        <v>0.026874999999999982</v>
      </c>
      <c r="L13" s="152">
        <f t="shared" si="3"/>
        <v>0.5084375</v>
      </c>
      <c r="M13" s="156"/>
      <c r="N13" s="203"/>
      <c r="O13" s="206"/>
      <c r="P13" s="207"/>
    </row>
    <row r="14" spans="1:16" s="34" customFormat="1" ht="20.25" thickBot="1" thickTop="1">
      <c r="A14" s="136"/>
      <c r="B14" s="214" t="s">
        <v>32</v>
      </c>
      <c r="C14" s="166">
        <v>7</v>
      </c>
      <c r="D14" s="167">
        <v>1</v>
      </c>
      <c r="E14" s="167">
        <v>30</v>
      </c>
      <c r="F14" s="168">
        <f>L13</f>
        <v>0.5084375</v>
      </c>
      <c r="G14" s="168">
        <v>0.5670833333333333</v>
      </c>
      <c r="H14" s="169">
        <f t="shared" si="0"/>
        <v>0.058645833333333286</v>
      </c>
      <c r="I14" s="170">
        <f t="shared" si="1"/>
        <v>21.314387211367674</v>
      </c>
      <c r="J14" s="168">
        <v>0.5907060185185186</v>
      </c>
      <c r="K14" s="171">
        <f t="shared" si="2"/>
        <v>0.023622685185185288</v>
      </c>
      <c r="L14" s="208">
        <f t="shared" si="3"/>
        <v>0.5740277777777777</v>
      </c>
      <c r="M14" s="209">
        <f t="shared" si="4"/>
        <v>18.311291963377418</v>
      </c>
      <c r="N14" s="210">
        <f>H14+H13</f>
        <v>0.13652777777777775</v>
      </c>
      <c r="O14" s="211">
        <v>2</v>
      </c>
      <c r="P14" s="207"/>
    </row>
    <row r="15" spans="1:15" s="34" customFormat="1" ht="19.5" thickTop="1">
      <c r="A15" s="137"/>
      <c r="B15" s="127"/>
      <c r="C15" s="118"/>
      <c r="D15" s="119"/>
      <c r="E15" s="119"/>
      <c r="F15" s="120"/>
      <c r="G15" s="120"/>
      <c r="H15" s="121"/>
      <c r="I15" s="122"/>
      <c r="J15" s="120"/>
      <c r="K15" s="123"/>
      <c r="L15" s="121"/>
      <c r="M15" s="124"/>
      <c r="N15" s="125"/>
      <c r="O15" s="126"/>
    </row>
    <row r="16" spans="1:15" s="34" customFormat="1" ht="18.75">
      <c r="A16" s="137"/>
      <c r="B16" s="127"/>
      <c r="C16" s="127"/>
      <c r="D16" s="128"/>
      <c r="E16" s="128"/>
      <c r="F16" s="129"/>
      <c r="G16" s="129"/>
      <c r="H16" s="130"/>
      <c r="I16" s="131"/>
      <c r="J16" s="129"/>
      <c r="K16" s="132"/>
      <c r="L16" s="130"/>
      <c r="M16" s="133"/>
      <c r="N16" s="134"/>
      <c r="O16" s="135"/>
    </row>
    <row r="17" spans="1:15" s="34" customFormat="1" ht="18.75">
      <c r="A17" s="137"/>
      <c r="B17" s="127"/>
      <c r="C17" s="127"/>
      <c r="D17" s="128"/>
      <c r="E17" s="128"/>
      <c r="F17" s="129"/>
      <c r="G17" s="129"/>
      <c r="H17" s="130"/>
      <c r="I17" s="131"/>
      <c r="J17" s="129"/>
      <c r="K17" s="132"/>
      <c r="L17" s="130"/>
      <c r="M17" s="133"/>
      <c r="N17" s="134"/>
      <c r="O17" s="135"/>
    </row>
    <row r="18" spans="1:15" s="34" customFormat="1" ht="18.75">
      <c r="A18" s="137"/>
      <c r="B18" s="127"/>
      <c r="C18" s="127"/>
      <c r="D18" s="128"/>
      <c r="E18" s="128"/>
      <c r="F18" s="129"/>
      <c r="G18" s="129"/>
      <c r="H18" s="130"/>
      <c r="I18" s="131"/>
      <c r="J18" s="129"/>
      <c r="K18" s="132"/>
      <c r="L18" s="130"/>
      <c r="M18" s="133"/>
      <c r="N18" s="134"/>
      <c r="O18" s="135"/>
    </row>
    <row r="19" spans="1:15" s="34" customFormat="1" ht="18.75">
      <c r="A19" s="137"/>
      <c r="B19" s="127"/>
      <c r="C19" s="127"/>
      <c r="D19" s="128"/>
      <c r="E19" s="128"/>
      <c r="F19" s="129"/>
      <c r="G19" s="129"/>
      <c r="H19" s="130"/>
      <c r="I19" s="131"/>
      <c r="J19" s="129"/>
      <c r="K19" s="132"/>
      <c r="L19" s="130"/>
      <c r="M19" s="133"/>
      <c r="N19" s="134"/>
      <c r="O19" s="135"/>
    </row>
    <row r="20" spans="1:15" s="34" customFormat="1" ht="18.75">
      <c r="A20" s="137"/>
      <c r="B20" s="127"/>
      <c r="C20" s="127"/>
      <c r="D20" s="128"/>
      <c r="E20" s="128"/>
      <c r="F20" s="129"/>
      <c r="G20" s="129"/>
      <c r="H20" s="130"/>
      <c r="I20" s="131"/>
      <c r="J20" s="129"/>
      <c r="K20" s="132"/>
      <c r="L20" s="130"/>
      <c r="M20" s="133"/>
      <c r="N20" s="134"/>
      <c r="O20" s="135"/>
    </row>
    <row r="21" spans="1:15" s="34" customFormat="1" ht="18.75">
      <c r="A21" s="137"/>
      <c r="B21" s="127"/>
      <c r="C21" s="127"/>
      <c r="D21" s="128"/>
      <c r="E21" s="128"/>
      <c r="F21" s="129"/>
      <c r="G21" s="129"/>
      <c r="H21" s="130"/>
      <c r="I21" s="131"/>
      <c r="J21" s="129"/>
      <c r="K21" s="132"/>
      <c r="L21" s="130"/>
      <c r="M21" s="133"/>
      <c r="N21" s="134"/>
      <c r="O21" s="135"/>
    </row>
    <row r="22" spans="1:15" s="34" customFormat="1" ht="18.75">
      <c r="A22" s="137"/>
      <c r="B22" s="127"/>
      <c r="C22" s="127"/>
      <c r="D22" s="128"/>
      <c r="E22" s="128"/>
      <c r="F22" s="129"/>
      <c r="G22" s="129"/>
      <c r="H22" s="130"/>
      <c r="I22" s="131"/>
      <c r="J22" s="129"/>
      <c r="K22" s="132"/>
      <c r="L22" s="130"/>
      <c r="M22" s="133"/>
      <c r="N22" s="134"/>
      <c r="O22" s="135"/>
    </row>
    <row r="23" spans="1:16" s="34" customFormat="1" ht="18.75">
      <c r="A23" s="7"/>
      <c r="B23" s="7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34" customFormat="1" ht="18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</sheetData>
  <sheetProtection/>
  <mergeCells count="3">
    <mergeCell ref="A1:B1"/>
    <mergeCell ref="F1:G3"/>
    <mergeCell ref="A2:B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2010-11-01T21:11:00Z</dcterms:modified>
  <cp:category/>
  <cp:version/>
  <cp:contentType/>
  <cp:contentStatus/>
</cp:coreProperties>
</file>